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ublications\"/>
    </mc:Choice>
  </mc:AlternateContent>
  <xr:revisionPtr revIDLastSave="0" documentId="8_{A6F79310-8134-41A4-8D23-3863455E5E66}" xr6:coauthVersionLast="47" xr6:coauthVersionMax="47" xr10:uidLastSave="{00000000-0000-0000-0000-000000000000}"/>
  <bookViews>
    <workbookView xWindow="-120" yWindow="-120" windowWidth="29040" windowHeight="15720" xr2:uid="{2400CCFE-BB0B-4EB9-99FB-A21D662B7045}"/>
  </bookViews>
  <sheets>
    <sheet name="2024 BID TAB ESTIMAT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E47" i="1"/>
  <c r="E17" i="1"/>
  <c r="D17" i="1" s="1"/>
  <c r="H20" i="1" s="1"/>
  <c r="D67" i="1"/>
  <c r="H70" i="1" s="1"/>
  <c r="D62" i="1"/>
  <c r="H65" i="1" s="1"/>
  <c r="D57" i="1"/>
  <c r="H60" i="1" s="1"/>
  <c r="D52" i="1"/>
  <c r="H55" i="1" s="1"/>
  <c r="D47" i="1"/>
  <c r="H50" i="1" s="1"/>
  <c r="D37" i="1"/>
  <c r="H40" i="1" s="1"/>
  <c r="D27" i="1"/>
  <c r="H30" i="1" s="1"/>
  <c r="D12" i="1"/>
  <c r="H15" i="1" s="1"/>
  <c r="E7" i="1"/>
  <c r="D7" i="1" s="1"/>
  <c r="H10" i="1" s="1"/>
  <c r="D2" i="1"/>
  <c r="H5" i="1" s="1"/>
  <c r="G67" i="1" l="1"/>
  <c r="K70" i="1" s="1"/>
  <c r="G62" i="1"/>
  <c r="K65" i="1" s="1"/>
  <c r="D42" i="1"/>
  <c r="D32" i="1"/>
  <c r="G27" i="1"/>
  <c r="G12" i="1"/>
  <c r="G7" i="1"/>
  <c r="K68" i="1"/>
  <c r="K63" i="1"/>
  <c r="K3" i="1"/>
  <c r="K58" i="1"/>
  <c r="G57" i="1"/>
  <c r="K60" i="1" s="1"/>
  <c r="K53" i="1"/>
  <c r="G52" i="1"/>
  <c r="K48" i="1"/>
  <c r="G47" i="1"/>
  <c r="H49" i="1" s="1"/>
  <c r="K49" i="1" s="1"/>
  <c r="K43" i="1"/>
  <c r="K39" i="1"/>
  <c r="K38" i="1"/>
  <c r="G37" i="1"/>
  <c r="K40" i="1" s="1"/>
  <c r="K33" i="1"/>
  <c r="K28" i="1"/>
  <c r="K23" i="1"/>
  <c r="K19" i="1"/>
  <c r="K18" i="1"/>
  <c r="G17" i="1"/>
  <c r="K20" i="1" s="1"/>
  <c r="K13" i="1"/>
  <c r="K8" i="1"/>
  <c r="G2" i="1"/>
  <c r="K5" i="1" s="1"/>
  <c r="K71" i="1" l="1"/>
  <c r="G32" i="1"/>
  <c r="H35" i="1"/>
  <c r="G42" i="1"/>
  <c r="H45" i="1"/>
  <c r="K55" i="1"/>
  <c r="H54" i="1"/>
  <c r="K54" i="1" s="1"/>
  <c r="K30" i="1"/>
  <c r="H29" i="1"/>
  <c r="K29" i="1" s="1"/>
  <c r="K45" i="1"/>
  <c r="H44" i="1"/>
  <c r="K44" i="1" s="1"/>
  <c r="K35" i="1"/>
  <c r="H34" i="1"/>
  <c r="K34" i="1" s="1"/>
  <c r="K15" i="1"/>
  <c r="H14" i="1"/>
  <c r="K14" i="1" s="1"/>
  <c r="K10" i="1"/>
  <c r="H9" i="1"/>
  <c r="K9" i="1" s="1"/>
  <c r="H69" i="1"/>
  <c r="K69" i="1" s="1"/>
  <c r="H64" i="1"/>
  <c r="K64" i="1" s="1"/>
  <c r="K66" i="1" s="1"/>
  <c r="K50" i="1"/>
  <c r="K51" i="1" s="1"/>
  <c r="H4" i="1"/>
  <c r="K4" i="1" s="1"/>
  <c r="K6" i="1" s="1"/>
  <c r="H59" i="1"/>
  <c r="K59" i="1" s="1"/>
  <c r="K61" i="1" s="1"/>
  <c r="K41" i="1"/>
  <c r="K21" i="1"/>
  <c r="K36" i="1" l="1"/>
  <c r="K56" i="1"/>
  <c r="K46" i="1"/>
  <c r="K31" i="1"/>
  <c r="K16" i="1"/>
  <c r="K11" i="1"/>
  <c r="D22" i="1" l="1"/>
  <c r="G22" i="1" l="1"/>
  <c r="H25" i="1"/>
  <c r="H24" i="1"/>
  <c r="K24" i="1" s="1"/>
  <c r="K25" i="1"/>
  <c r="K26" i="1" l="1"/>
  <c r="K73" i="1" s="1"/>
</calcChain>
</file>

<file path=xl/sharedStrings.xml><?xml version="1.0" encoding="utf-8"?>
<sst xmlns="http://schemas.openxmlformats.org/spreadsheetml/2006/main" count="138" uniqueCount="50">
  <si>
    <t>Group</t>
  </si>
  <si>
    <t>Sub-Group</t>
  </si>
  <si>
    <t>Road</t>
  </si>
  <si>
    <t>Length</t>
  </si>
  <si>
    <t>Approx. Miles</t>
  </si>
  <si>
    <t>Road Width</t>
  </si>
  <si>
    <t xml:space="preserve">Sq. Yds. </t>
  </si>
  <si>
    <t>UNIT QTYS</t>
  </si>
  <si>
    <t>UNIT</t>
  </si>
  <si>
    <t>PRICE per UNIT</t>
  </si>
  <si>
    <t>TOTAL</t>
  </si>
  <si>
    <t>A</t>
  </si>
  <si>
    <t>Prep Cost</t>
  </si>
  <si>
    <t xml:space="preserve">LS </t>
  </si>
  <si>
    <t xml:space="preserve">TON </t>
  </si>
  <si>
    <t>Tack Coat</t>
  </si>
  <si>
    <t>SYS</t>
  </si>
  <si>
    <t>TOTAL FOR ITEM</t>
  </si>
  <si>
    <t>B</t>
  </si>
  <si>
    <t>LS</t>
  </si>
  <si>
    <t>TON</t>
  </si>
  <si>
    <t>C</t>
  </si>
  <si>
    <t>D</t>
  </si>
  <si>
    <t xml:space="preserve"> </t>
  </si>
  <si>
    <t>E</t>
  </si>
  <si>
    <t>F</t>
  </si>
  <si>
    <t>G</t>
  </si>
  <si>
    <t>H</t>
  </si>
  <si>
    <t>I</t>
  </si>
  <si>
    <t>J</t>
  </si>
  <si>
    <t>K</t>
  </si>
  <si>
    <t>TOTAL FOR GROUP</t>
  </si>
  <si>
    <t>L</t>
  </si>
  <si>
    <t>M</t>
  </si>
  <si>
    <t>N</t>
  </si>
  <si>
    <t>CR 123 (CR 2 TO CR 102)</t>
  </si>
  <si>
    <t>State Line Rd (SR 19 TO Tharp Lake Rd)</t>
  </si>
  <si>
    <t>State Line Road (SR 15 TO CR 29)</t>
  </si>
  <si>
    <t>CR 109 (CR 4 TO END)</t>
  </si>
  <si>
    <t>CR 126 (CR 19 TO CR 26)</t>
  </si>
  <si>
    <t>CR 35 (CR 28 TO SR 4)</t>
  </si>
  <si>
    <t>CR 43 (CR 32 TO CR 34)</t>
  </si>
  <si>
    <t>CR 32 (SR 13 TO ECL)</t>
  </si>
  <si>
    <t>CR 39 (SR 13 TO CR 26)</t>
  </si>
  <si>
    <t>CR 43 (CR 24 TO CR 20)</t>
  </si>
  <si>
    <t>CR 19 (SCL TO US 6)</t>
  </si>
  <si>
    <t>CR 21 (US 6 TO GRAVEL RD)</t>
  </si>
  <si>
    <t>CR 43 (CR 34 TO CR 36)</t>
  </si>
  <si>
    <t>CR 22 (CR 33 TO CR 35)</t>
  </si>
  <si>
    <r>
      <t>110 lb./yd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HMA 12.5 mm, Surface, Type B, 58S-28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</si>
</sst>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Black"/>
      <family val="2"/>
    </font>
    <font>
      <b/>
      <sz val="14"/>
      <name val="Arial Black"/>
      <family val="2"/>
    </font>
    <font>
      <sz val="12"/>
      <name val="Arial Blac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Arial"/>
      <family val="2"/>
    </font>
    <font>
      <b/>
      <u/>
      <sz val="14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2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 applyProtection="1">
      <alignment horizontal="center" vertical="center" wrapText="1"/>
      <protection hidden="1"/>
    </xf>
    <xf numFmtId="1" fontId="3" fillId="0" borderId="0" xfId="0" applyNumberFormat="1" applyFont="1" applyAlignment="1" applyProtection="1">
      <alignment horizontal="center" vertical="center" wrapText="1"/>
      <protection hidden="1"/>
    </xf>
    <xf numFmtId="1" fontId="3" fillId="4" borderId="0" xfId="0" applyNumberFormat="1" applyFont="1" applyFill="1" applyAlignment="1" applyProtection="1">
      <alignment horizontal="center" vertical="center" wrapText="1"/>
      <protection hidden="1"/>
    </xf>
    <xf numFmtId="2" fontId="3" fillId="4" borderId="0" xfId="0" applyNumberFormat="1" applyFont="1" applyFill="1" applyAlignment="1" applyProtection="1">
      <alignment horizontal="center" vertical="center" wrapText="1"/>
      <protection hidden="1"/>
    </xf>
    <xf numFmtId="0" fontId="7" fillId="0" borderId="0" xfId="0" applyFont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B200-F876-47F8-8509-D8E3D77AC507}">
  <sheetPr>
    <tabColor rgb="FFFF0000"/>
    <pageSetUpPr fitToPage="1"/>
  </sheetPr>
  <dimension ref="A1:L287"/>
  <sheetViews>
    <sheetView tabSelected="1" view="pageBreakPreview" topLeftCell="C14" zoomScale="70" zoomScaleNormal="70" zoomScaleSheetLayoutView="70" workbookViewId="0">
      <selection activeCell="C19" sqref="C19:G19"/>
    </sheetView>
  </sheetViews>
  <sheetFormatPr defaultRowHeight="23.1" customHeight="1" x14ac:dyDescent="0.25"/>
  <cols>
    <col min="1" max="1" width="15.85546875" style="31" customWidth="1"/>
    <col min="2" max="2" width="12.140625" style="31" customWidth="1"/>
    <col min="3" max="3" width="84.85546875" style="33" customWidth="1"/>
    <col min="4" max="4" width="19.140625" style="34" customWidth="1"/>
    <col min="5" max="5" width="12.140625" style="35" customWidth="1"/>
    <col min="6" max="6" width="9.5703125" style="35" customWidth="1"/>
    <col min="7" max="7" width="14.28515625" style="36" customWidth="1"/>
    <col min="8" max="8" width="15.5703125" style="36" customWidth="1"/>
    <col min="9" max="9" width="10" style="36" customWidth="1"/>
    <col min="10" max="10" width="20.28515625" style="36" bestFit="1" customWidth="1"/>
    <col min="11" max="11" width="24.7109375" style="36" customWidth="1"/>
    <col min="12" max="214" width="9.140625" style="28"/>
    <col min="215" max="215" width="10.28515625" style="28" customWidth="1"/>
    <col min="216" max="216" width="49.5703125" style="28" bestFit="1" customWidth="1"/>
    <col min="217" max="217" width="23.85546875" style="28" bestFit="1" customWidth="1"/>
    <col min="218" max="218" width="11.28515625" style="28" bestFit="1" customWidth="1"/>
    <col min="219" max="219" width="9.42578125" style="28" customWidth="1"/>
    <col min="220" max="220" width="16.140625" style="28" bestFit="1" customWidth="1"/>
    <col min="221" max="221" width="14.85546875" style="28" bestFit="1" customWidth="1"/>
    <col min="222" max="222" width="22.7109375" style="28" bestFit="1" customWidth="1"/>
    <col min="223" max="223" width="12.5703125" style="28" customWidth="1"/>
    <col min="224" max="224" width="19.28515625" style="28" customWidth="1"/>
    <col min="225" max="225" width="17.140625" style="28" customWidth="1"/>
    <col min="226" max="226" width="18.5703125" style="28" customWidth="1"/>
    <col min="227" max="227" width="25" style="28" customWidth="1"/>
    <col min="228" max="228" width="41.42578125" style="28" customWidth="1"/>
    <col min="229" max="470" width="9.140625" style="28"/>
    <col min="471" max="471" width="10.28515625" style="28" customWidth="1"/>
    <col min="472" max="472" width="49.5703125" style="28" bestFit="1" customWidth="1"/>
    <col min="473" max="473" width="23.85546875" style="28" bestFit="1" customWidth="1"/>
    <col min="474" max="474" width="11.28515625" style="28" bestFit="1" customWidth="1"/>
    <col min="475" max="475" width="9.42578125" style="28" customWidth="1"/>
    <col min="476" max="476" width="16.140625" style="28" bestFit="1" customWidth="1"/>
    <col min="477" max="477" width="14.85546875" style="28" bestFit="1" customWidth="1"/>
    <col min="478" max="478" width="22.7109375" style="28" bestFit="1" customWidth="1"/>
    <col min="479" max="479" width="12.5703125" style="28" customWidth="1"/>
    <col min="480" max="480" width="19.28515625" style="28" customWidth="1"/>
    <col min="481" max="481" width="17.140625" style="28" customWidth="1"/>
    <col min="482" max="482" width="18.5703125" style="28" customWidth="1"/>
    <col min="483" max="483" width="25" style="28" customWidth="1"/>
    <col min="484" max="484" width="41.42578125" style="28" customWidth="1"/>
    <col min="485" max="726" width="9.140625" style="28"/>
    <col min="727" max="727" width="10.28515625" style="28" customWidth="1"/>
    <col min="728" max="728" width="49.5703125" style="28" bestFit="1" customWidth="1"/>
    <col min="729" max="729" width="23.85546875" style="28" bestFit="1" customWidth="1"/>
    <col min="730" max="730" width="11.28515625" style="28" bestFit="1" customWidth="1"/>
    <col min="731" max="731" width="9.42578125" style="28" customWidth="1"/>
    <col min="732" max="732" width="16.140625" style="28" bestFit="1" customWidth="1"/>
    <col min="733" max="733" width="14.85546875" style="28" bestFit="1" customWidth="1"/>
    <col min="734" max="734" width="22.7109375" style="28" bestFit="1" customWidth="1"/>
    <col min="735" max="735" width="12.5703125" style="28" customWidth="1"/>
    <col min="736" max="736" width="19.28515625" style="28" customWidth="1"/>
    <col min="737" max="737" width="17.140625" style="28" customWidth="1"/>
    <col min="738" max="738" width="18.5703125" style="28" customWidth="1"/>
    <col min="739" max="739" width="25" style="28" customWidth="1"/>
    <col min="740" max="740" width="41.42578125" style="28" customWidth="1"/>
    <col min="741" max="982" width="9.140625" style="28"/>
    <col min="983" max="983" width="10.28515625" style="28" customWidth="1"/>
    <col min="984" max="984" width="49.5703125" style="28" bestFit="1" customWidth="1"/>
    <col min="985" max="985" width="23.85546875" style="28" bestFit="1" customWidth="1"/>
    <col min="986" max="986" width="11.28515625" style="28" bestFit="1" customWidth="1"/>
    <col min="987" max="987" width="9.42578125" style="28" customWidth="1"/>
    <col min="988" max="988" width="16.140625" style="28" bestFit="1" customWidth="1"/>
    <col min="989" max="989" width="14.85546875" style="28" bestFit="1" customWidth="1"/>
    <col min="990" max="990" width="22.7109375" style="28" bestFit="1" customWidth="1"/>
    <col min="991" max="991" width="12.5703125" style="28" customWidth="1"/>
    <col min="992" max="992" width="19.28515625" style="28" customWidth="1"/>
    <col min="993" max="993" width="17.140625" style="28" customWidth="1"/>
    <col min="994" max="994" width="18.5703125" style="28" customWidth="1"/>
    <col min="995" max="995" width="25" style="28" customWidth="1"/>
    <col min="996" max="996" width="41.42578125" style="28" customWidth="1"/>
    <col min="997" max="1238" width="9.140625" style="28"/>
    <col min="1239" max="1239" width="10.28515625" style="28" customWidth="1"/>
    <col min="1240" max="1240" width="49.5703125" style="28" bestFit="1" customWidth="1"/>
    <col min="1241" max="1241" width="23.85546875" style="28" bestFit="1" customWidth="1"/>
    <col min="1242" max="1242" width="11.28515625" style="28" bestFit="1" customWidth="1"/>
    <col min="1243" max="1243" width="9.42578125" style="28" customWidth="1"/>
    <col min="1244" max="1244" width="16.140625" style="28" bestFit="1" customWidth="1"/>
    <col min="1245" max="1245" width="14.85546875" style="28" bestFit="1" customWidth="1"/>
    <col min="1246" max="1246" width="22.7109375" style="28" bestFit="1" customWidth="1"/>
    <col min="1247" max="1247" width="12.5703125" style="28" customWidth="1"/>
    <col min="1248" max="1248" width="19.28515625" style="28" customWidth="1"/>
    <col min="1249" max="1249" width="17.140625" style="28" customWidth="1"/>
    <col min="1250" max="1250" width="18.5703125" style="28" customWidth="1"/>
    <col min="1251" max="1251" width="25" style="28" customWidth="1"/>
    <col min="1252" max="1252" width="41.42578125" style="28" customWidth="1"/>
    <col min="1253" max="1494" width="9.140625" style="28"/>
    <col min="1495" max="1495" width="10.28515625" style="28" customWidth="1"/>
    <col min="1496" max="1496" width="49.5703125" style="28" bestFit="1" customWidth="1"/>
    <col min="1497" max="1497" width="23.85546875" style="28" bestFit="1" customWidth="1"/>
    <col min="1498" max="1498" width="11.28515625" style="28" bestFit="1" customWidth="1"/>
    <col min="1499" max="1499" width="9.42578125" style="28" customWidth="1"/>
    <col min="1500" max="1500" width="16.140625" style="28" bestFit="1" customWidth="1"/>
    <col min="1501" max="1501" width="14.85546875" style="28" bestFit="1" customWidth="1"/>
    <col min="1502" max="1502" width="22.7109375" style="28" bestFit="1" customWidth="1"/>
    <col min="1503" max="1503" width="12.5703125" style="28" customWidth="1"/>
    <col min="1504" max="1504" width="19.28515625" style="28" customWidth="1"/>
    <col min="1505" max="1505" width="17.140625" style="28" customWidth="1"/>
    <col min="1506" max="1506" width="18.5703125" style="28" customWidth="1"/>
    <col min="1507" max="1507" width="25" style="28" customWidth="1"/>
    <col min="1508" max="1508" width="41.42578125" style="28" customWidth="1"/>
    <col min="1509" max="1750" width="9.140625" style="28"/>
    <col min="1751" max="1751" width="10.28515625" style="28" customWidth="1"/>
    <col min="1752" max="1752" width="49.5703125" style="28" bestFit="1" customWidth="1"/>
    <col min="1753" max="1753" width="23.85546875" style="28" bestFit="1" customWidth="1"/>
    <col min="1754" max="1754" width="11.28515625" style="28" bestFit="1" customWidth="1"/>
    <col min="1755" max="1755" width="9.42578125" style="28" customWidth="1"/>
    <col min="1756" max="1756" width="16.140625" style="28" bestFit="1" customWidth="1"/>
    <col min="1757" max="1757" width="14.85546875" style="28" bestFit="1" customWidth="1"/>
    <col min="1758" max="1758" width="22.7109375" style="28" bestFit="1" customWidth="1"/>
    <col min="1759" max="1759" width="12.5703125" style="28" customWidth="1"/>
    <col min="1760" max="1760" width="19.28515625" style="28" customWidth="1"/>
    <col min="1761" max="1761" width="17.140625" style="28" customWidth="1"/>
    <col min="1762" max="1762" width="18.5703125" style="28" customWidth="1"/>
    <col min="1763" max="1763" width="25" style="28" customWidth="1"/>
    <col min="1764" max="1764" width="41.42578125" style="28" customWidth="1"/>
    <col min="1765" max="2006" width="9.140625" style="28"/>
    <col min="2007" max="2007" width="10.28515625" style="28" customWidth="1"/>
    <col min="2008" max="2008" width="49.5703125" style="28" bestFit="1" customWidth="1"/>
    <col min="2009" max="2009" width="23.85546875" style="28" bestFit="1" customWidth="1"/>
    <col min="2010" max="2010" width="11.28515625" style="28" bestFit="1" customWidth="1"/>
    <col min="2011" max="2011" width="9.42578125" style="28" customWidth="1"/>
    <col min="2012" max="2012" width="16.140625" style="28" bestFit="1" customWidth="1"/>
    <col min="2013" max="2013" width="14.85546875" style="28" bestFit="1" customWidth="1"/>
    <col min="2014" max="2014" width="22.7109375" style="28" bestFit="1" customWidth="1"/>
    <col min="2015" max="2015" width="12.5703125" style="28" customWidth="1"/>
    <col min="2016" max="2016" width="19.28515625" style="28" customWidth="1"/>
    <col min="2017" max="2017" width="17.140625" style="28" customWidth="1"/>
    <col min="2018" max="2018" width="18.5703125" style="28" customWidth="1"/>
    <col min="2019" max="2019" width="25" style="28" customWidth="1"/>
    <col min="2020" max="2020" width="41.42578125" style="28" customWidth="1"/>
    <col min="2021" max="2262" width="9.140625" style="28"/>
    <col min="2263" max="2263" width="10.28515625" style="28" customWidth="1"/>
    <col min="2264" max="2264" width="49.5703125" style="28" bestFit="1" customWidth="1"/>
    <col min="2265" max="2265" width="23.85546875" style="28" bestFit="1" customWidth="1"/>
    <col min="2266" max="2266" width="11.28515625" style="28" bestFit="1" customWidth="1"/>
    <col min="2267" max="2267" width="9.42578125" style="28" customWidth="1"/>
    <col min="2268" max="2268" width="16.140625" style="28" bestFit="1" customWidth="1"/>
    <col min="2269" max="2269" width="14.85546875" style="28" bestFit="1" customWidth="1"/>
    <col min="2270" max="2270" width="22.7109375" style="28" bestFit="1" customWidth="1"/>
    <col min="2271" max="2271" width="12.5703125" style="28" customWidth="1"/>
    <col min="2272" max="2272" width="19.28515625" style="28" customWidth="1"/>
    <col min="2273" max="2273" width="17.140625" style="28" customWidth="1"/>
    <col min="2274" max="2274" width="18.5703125" style="28" customWidth="1"/>
    <col min="2275" max="2275" width="25" style="28" customWidth="1"/>
    <col min="2276" max="2276" width="41.42578125" style="28" customWidth="1"/>
    <col min="2277" max="2518" width="9.140625" style="28"/>
    <col min="2519" max="2519" width="10.28515625" style="28" customWidth="1"/>
    <col min="2520" max="2520" width="49.5703125" style="28" bestFit="1" customWidth="1"/>
    <col min="2521" max="2521" width="23.85546875" style="28" bestFit="1" customWidth="1"/>
    <col min="2522" max="2522" width="11.28515625" style="28" bestFit="1" customWidth="1"/>
    <col min="2523" max="2523" width="9.42578125" style="28" customWidth="1"/>
    <col min="2524" max="2524" width="16.140625" style="28" bestFit="1" customWidth="1"/>
    <col min="2525" max="2525" width="14.85546875" style="28" bestFit="1" customWidth="1"/>
    <col min="2526" max="2526" width="22.7109375" style="28" bestFit="1" customWidth="1"/>
    <col min="2527" max="2527" width="12.5703125" style="28" customWidth="1"/>
    <col min="2528" max="2528" width="19.28515625" style="28" customWidth="1"/>
    <col min="2529" max="2529" width="17.140625" style="28" customWidth="1"/>
    <col min="2530" max="2530" width="18.5703125" style="28" customWidth="1"/>
    <col min="2531" max="2531" width="25" style="28" customWidth="1"/>
    <col min="2532" max="2532" width="41.42578125" style="28" customWidth="1"/>
    <col min="2533" max="2774" width="9.140625" style="28"/>
    <col min="2775" max="2775" width="10.28515625" style="28" customWidth="1"/>
    <col min="2776" max="2776" width="49.5703125" style="28" bestFit="1" customWidth="1"/>
    <col min="2777" max="2777" width="23.85546875" style="28" bestFit="1" customWidth="1"/>
    <col min="2778" max="2778" width="11.28515625" style="28" bestFit="1" customWidth="1"/>
    <col min="2779" max="2779" width="9.42578125" style="28" customWidth="1"/>
    <col min="2780" max="2780" width="16.140625" style="28" bestFit="1" customWidth="1"/>
    <col min="2781" max="2781" width="14.85546875" style="28" bestFit="1" customWidth="1"/>
    <col min="2782" max="2782" width="22.7109375" style="28" bestFit="1" customWidth="1"/>
    <col min="2783" max="2783" width="12.5703125" style="28" customWidth="1"/>
    <col min="2784" max="2784" width="19.28515625" style="28" customWidth="1"/>
    <col min="2785" max="2785" width="17.140625" style="28" customWidth="1"/>
    <col min="2786" max="2786" width="18.5703125" style="28" customWidth="1"/>
    <col min="2787" max="2787" width="25" style="28" customWidth="1"/>
    <col min="2788" max="2788" width="41.42578125" style="28" customWidth="1"/>
    <col min="2789" max="3030" width="9.140625" style="28"/>
    <col min="3031" max="3031" width="10.28515625" style="28" customWidth="1"/>
    <col min="3032" max="3032" width="49.5703125" style="28" bestFit="1" customWidth="1"/>
    <col min="3033" max="3033" width="23.85546875" style="28" bestFit="1" customWidth="1"/>
    <col min="3034" max="3034" width="11.28515625" style="28" bestFit="1" customWidth="1"/>
    <col min="3035" max="3035" width="9.42578125" style="28" customWidth="1"/>
    <col min="3036" max="3036" width="16.140625" style="28" bestFit="1" customWidth="1"/>
    <col min="3037" max="3037" width="14.85546875" style="28" bestFit="1" customWidth="1"/>
    <col min="3038" max="3038" width="22.7109375" style="28" bestFit="1" customWidth="1"/>
    <col min="3039" max="3039" width="12.5703125" style="28" customWidth="1"/>
    <col min="3040" max="3040" width="19.28515625" style="28" customWidth="1"/>
    <col min="3041" max="3041" width="17.140625" style="28" customWidth="1"/>
    <col min="3042" max="3042" width="18.5703125" style="28" customWidth="1"/>
    <col min="3043" max="3043" width="25" style="28" customWidth="1"/>
    <col min="3044" max="3044" width="41.42578125" style="28" customWidth="1"/>
    <col min="3045" max="3286" width="9.140625" style="28"/>
    <col min="3287" max="3287" width="10.28515625" style="28" customWidth="1"/>
    <col min="3288" max="3288" width="49.5703125" style="28" bestFit="1" customWidth="1"/>
    <col min="3289" max="3289" width="23.85546875" style="28" bestFit="1" customWidth="1"/>
    <col min="3290" max="3290" width="11.28515625" style="28" bestFit="1" customWidth="1"/>
    <col min="3291" max="3291" width="9.42578125" style="28" customWidth="1"/>
    <col min="3292" max="3292" width="16.140625" style="28" bestFit="1" customWidth="1"/>
    <col min="3293" max="3293" width="14.85546875" style="28" bestFit="1" customWidth="1"/>
    <col min="3294" max="3294" width="22.7109375" style="28" bestFit="1" customWidth="1"/>
    <col min="3295" max="3295" width="12.5703125" style="28" customWidth="1"/>
    <col min="3296" max="3296" width="19.28515625" style="28" customWidth="1"/>
    <col min="3297" max="3297" width="17.140625" style="28" customWidth="1"/>
    <col min="3298" max="3298" width="18.5703125" style="28" customWidth="1"/>
    <col min="3299" max="3299" width="25" style="28" customWidth="1"/>
    <col min="3300" max="3300" width="41.42578125" style="28" customWidth="1"/>
    <col min="3301" max="3542" width="9.140625" style="28"/>
    <col min="3543" max="3543" width="10.28515625" style="28" customWidth="1"/>
    <col min="3544" max="3544" width="49.5703125" style="28" bestFit="1" customWidth="1"/>
    <col min="3545" max="3545" width="23.85546875" style="28" bestFit="1" customWidth="1"/>
    <col min="3546" max="3546" width="11.28515625" style="28" bestFit="1" customWidth="1"/>
    <col min="3547" max="3547" width="9.42578125" style="28" customWidth="1"/>
    <col min="3548" max="3548" width="16.140625" style="28" bestFit="1" customWidth="1"/>
    <col min="3549" max="3549" width="14.85546875" style="28" bestFit="1" customWidth="1"/>
    <col min="3550" max="3550" width="22.7109375" style="28" bestFit="1" customWidth="1"/>
    <col min="3551" max="3551" width="12.5703125" style="28" customWidth="1"/>
    <col min="3552" max="3552" width="19.28515625" style="28" customWidth="1"/>
    <col min="3553" max="3553" width="17.140625" style="28" customWidth="1"/>
    <col min="3554" max="3554" width="18.5703125" style="28" customWidth="1"/>
    <col min="3555" max="3555" width="25" style="28" customWidth="1"/>
    <col min="3556" max="3556" width="41.42578125" style="28" customWidth="1"/>
    <col min="3557" max="3798" width="9.140625" style="28"/>
    <col min="3799" max="3799" width="10.28515625" style="28" customWidth="1"/>
    <col min="3800" max="3800" width="49.5703125" style="28" bestFit="1" customWidth="1"/>
    <col min="3801" max="3801" width="23.85546875" style="28" bestFit="1" customWidth="1"/>
    <col min="3802" max="3802" width="11.28515625" style="28" bestFit="1" customWidth="1"/>
    <col min="3803" max="3803" width="9.42578125" style="28" customWidth="1"/>
    <col min="3804" max="3804" width="16.140625" style="28" bestFit="1" customWidth="1"/>
    <col min="3805" max="3805" width="14.85546875" style="28" bestFit="1" customWidth="1"/>
    <col min="3806" max="3806" width="22.7109375" style="28" bestFit="1" customWidth="1"/>
    <col min="3807" max="3807" width="12.5703125" style="28" customWidth="1"/>
    <col min="3808" max="3808" width="19.28515625" style="28" customWidth="1"/>
    <col min="3809" max="3809" width="17.140625" style="28" customWidth="1"/>
    <col min="3810" max="3810" width="18.5703125" style="28" customWidth="1"/>
    <col min="3811" max="3811" width="25" style="28" customWidth="1"/>
    <col min="3812" max="3812" width="41.42578125" style="28" customWidth="1"/>
    <col min="3813" max="4054" width="9.140625" style="28"/>
    <col min="4055" max="4055" width="10.28515625" style="28" customWidth="1"/>
    <col min="4056" max="4056" width="49.5703125" style="28" bestFit="1" customWidth="1"/>
    <col min="4057" max="4057" width="23.85546875" style="28" bestFit="1" customWidth="1"/>
    <col min="4058" max="4058" width="11.28515625" style="28" bestFit="1" customWidth="1"/>
    <col min="4059" max="4059" width="9.42578125" style="28" customWidth="1"/>
    <col min="4060" max="4060" width="16.140625" style="28" bestFit="1" customWidth="1"/>
    <col min="4061" max="4061" width="14.85546875" style="28" bestFit="1" customWidth="1"/>
    <col min="4062" max="4062" width="22.7109375" style="28" bestFit="1" customWidth="1"/>
    <col min="4063" max="4063" width="12.5703125" style="28" customWidth="1"/>
    <col min="4064" max="4064" width="19.28515625" style="28" customWidth="1"/>
    <col min="4065" max="4065" width="17.140625" style="28" customWidth="1"/>
    <col min="4066" max="4066" width="18.5703125" style="28" customWidth="1"/>
    <col min="4067" max="4067" width="25" style="28" customWidth="1"/>
    <col min="4068" max="4068" width="41.42578125" style="28" customWidth="1"/>
    <col min="4069" max="4310" width="9.140625" style="28"/>
    <col min="4311" max="4311" width="10.28515625" style="28" customWidth="1"/>
    <col min="4312" max="4312" width="49.5703125" style="28" bestFit="1" customWidth="1"/>
    <col min="4313" max="4313" width="23.85546875" style="28" bestFit="1" customWidth="1"/>
    <col min="4314" max="4314" width="11.28515625" style="28" bestFit="1" customWidth="1"/>
    <col min="4315" max="4315" width="9.42578125" style="28" customWidth="1"/>
    <col min="4316" max="4316" width="16.140625" style="28" bestFit="1" customWidth="1"/>
    <col min="4317" max="4317" width="14.85546875" style="28" bestFit="1" customWidth="1"/>
    <col min="4318" max="4318" width="22.7109375" style="28" bestFit="1" customWidth="1"/>
    <col min="4319" max="4319" width="12.5703125" style="28" customWidth="1"/>
    <col min="4320" max="4320" width="19.28515625" style="28" customWidth="1"/>
    <col min="4321" max="4321" width="17.140625" style="28" customWidth="1"/>
    <col min="4322" max="4322" width="18.5703125" style="28" customWidth="1"/>
    <col min="4323" max="4323" width="25" style="28" customWidth="1"/>
    <col min="4324" max="4324" width="41.42578125" style="28" customWidth="1"/>
    <col min="4325" max="4566" width="9.140625" style="28"/>
    <col min="4567" max="4567" width="10.28515625" style="28" customWidth="1"/>
    <col min="4568" max="4568" width="49.5703125" style="28" bestFit="1" customWidth="1"/>
    <col min="4569" max="4569" width="23.85546875" style="28" bestFit="1" customWidth="1"/>
    <col min="4570" max="4570" width="11.28515625" style="28" bestFit="1" customWidth="1"/>
    <col min="4571" max="4571" width="9.42578125" style="28" customWidth="1"/>
    <col min="4572" max="4572" width="16.140625" style="28" bestFit="1" customWidth="1"/>
    <col min="4573" max="4573" width="14.85546875" style="28" bestFit="1" customWidth="1"/>
    <col min="4574" max="4574" width="22.7109375" style="28" bestFit="1" customWidth="1"/>
    <col min="4575" max="4575" width="12.5703125" style="28" customWidth="1"/>
    <col min="4576" max="4576" width="19.28515625" style="28" customWidth="1"/>
    <col min="4577" max="4577" width="17.140625" style="28" customWidth="1"/>
    <col min="4578" max="4578" width="18.5703125" style="28" customWidth="1"/>
    <col min="4579" max="4579" width="25" style="28" customWidth="1"/>
    <col min="4580" max="4580" width="41.42578125" style="28" customWidth="1"/>
    <col min="4581" max="4822" width="9.140625" style="28"/>
    <col min="4823" max="4823" width="10.28515625" style="28" customWidth="1"/>
    <col min="4824" max="4824" width="49.5703125" style="28" bestFit="1" customWidth="1"/>
    <col min="4825" max="4825" width="23.85546875" style="28" bestFit="1" customWidth="1"/>
    <col min="4826" max="4826" width="11.28515625" style="28" bestFit="1" customWidth="1"/>
    <col min="4827" max="4827" width="9.42578125" style="28" customWidth="1"/>
    <col min="4828" max="4828" width="16.140625" style="28" bestFit="1" customWidth="1"/>
    <col min="4829" max="4829" width="14.85546875" style="28" bestFit="1" customWidth="1"/>
    <col min="4830" max="4830" width="22.7109375" style="28" bestFit="1" customWidth="1"/>
    <col min="4831" max="4831" width="12.5703125" style="28" customWidth="1"/>
    <col min="4832" max="4832" width="19.28515625" style="28" customWidth="1"/>
    <col min="4833" max="4833" width="17.140625" style="28" customWidth="1"/>
    <col min="4834" max="4834" width="18.5703125" style="28" customWidth="1"/>
    <col min="4835" max="4835" width="25" style="28" customWidth="1"/>
    <col min="4836" max="4836" width="41.42578125" style="28" customWidth="1"/>
    <col min="4837" max="5078" width="9.140625" style="28"/>
    <col min="5079" max="5079" width="10.28515625" style="28" customWidth="1"/>
    <col min="5080" max="5080" width="49.5703125" style="28" bestFit="1" customWidth="1"/>
    <col min="5081" max="5081" width="23.85546875" style="28" bestFit="1" customWidth="1"/>
    <col min="5082" max="5082" width="11.28515625" style="28" bestFit="1" customWidth="1"/>
    <col min="5083" max="5083" width="9.42578125" style="28" customWidth="1"/>
    <col min="5084" max="5084" width="16.140625" style="28" bestFit="1" customWidth="1"/>
    <col min="5085" max="5085" width="14.85546875" style="28" bestFit="1" customWidth="1"/>
    <col min="5086" max="5086" width="22.7109375" style="28" bestFit="1" customWidth="1"/>
    <col min="5087" max="5087" width="12.5703125" style="28" customWidth="1"/>
    <col min="5088" max="5088" width="19.28515625" style="28" customWidth="1"/>
    <col min="5089" max="5089" width="17.140625" style="28" customWidth="1"/>
    <col min="5090" max="5090" width="18.5703125" style="28" customWidth="1"/>
    <col min="5091" max="5091" width="25" style="28" customWidth="1"/>
    <col min="5092" max="5092" width="41.42578125" style="28" customWidth="1"/>
    <col min="5093" max="5334" width="9.140625" style="28"/>
    <col min="5335" max="5335" width="10.28515625" style="28" customWidth="1"/>
    <col min="5336" max="5336" width="49.5703125" style="28" bestFit="1" customWidth="1"/>
    <col min="5337" max="5337" width="23.85546875" style="28" bestFit="1" customWidth="1"/>
    <col min="5338" max="5338" width="11.28515625" style="28" bestFit="1" customWidth="1"/>
    <col min="5339" max="5339" width="9.42578125" style="28" customWidth="1"/>
    <col min="5340" max="5340" width="16.140625" style="28" bestFit="1" customWidth="1"/>
    <col min="5341" max="5341" width="14.85546875" style="28" bestFit="1" customWidth="1"/>
    <col min="5342" max="5342" width="22.7109375" style="28" bestFit="1" customWidth="1"/>
    <col min="5343" max="5343" width="12.5703125" style="28" customWidth="1"/>
    <col min="5344" max="5344" width="19.28515625" style="28" customWidth="1"/>
    <col min="5345" max="5345" width="17.140625" style="28" customWidth="1"/>
    <col min="5346" max="5346" width="18.5703125" style="28" customWidth="1"/>
    <col min="5347" max="5347" width="25" style="28" customWidth="1"/>
    <col min="5348" max="5348" width="41.42578125" style="28" customWidth="1"/>
    <col min="5349" max="5590" width="9.140625" style="28"/>
    <col min="5591" max="5591" width="10.28515625" style="28" customWidth="1"/>
    <col min="5592" max="5592" width="49.5703125" style="28" bestFit="1" customWidth="1"/>
    <col min="5593" max="5593" width="23.85546875" style="28" bestFit="1" customWidth="1"/>
    <col min="5594" max="5594" width="11.28515625" style="28" bestFit="1" customWidth="1"/>
    <col min="5595" max="5595" width="9.42578125" style="28" customWidth="1"/>
    <col min="5596" max="5596" width="16.140625" style="28" bestFit="1" customWidth="1"/>
    <col min="5597" max="5597" width="14.85546875" style="28" bestFit="1" customWidth="1"/>
    <col min="5598" max="5598" width="22.7109375" style="28" bestFit="1" customWidth="1"/>
    <col min="5599" max="5599" width="12.5703125" style="28" customWidth="1"/>
    <col min="5600" max="5600" width="19.28515625" style="28" customWidth="1"/>
    <col min="5601" max="5601" width="17.140625" style="28" customWidth="1"/>
    <col min="5602" max="5602" width="18.5703125" style="28" customWidth="1"/>
    <col min="5603" max="5603" width="25" style="28" customWidth="1"/>
    <col min="5604" max="5604" width="41.42578125" style="28" customWidth="1"/>
    <col min="5605" max="5846" width="9.140625" style="28"/>
    <col min="5847" max="5847" width="10.28515625" style="28" customWidth="1"/>
    <col min="5848" max="5848" width="49.5703125" style="28" bestFit="1" customWidth="1"/>
    <col min="5849" max="5849" width="23.85546875" style="28" bestFit="1" customWidth="1"/>
    <col min="5850" max="5850" width="11.28515625" style="28" bestFit="1" customWidth="1"/>
    <col min="5851" max="5851" width="9.42578125" style="28" customWidth="1"/>
    <col min="5852" max="5852" width="16.140625" style="28" bestFit="1" customWidth="1"/>
    <col min="5853" max="5853" width="14.85546875" style="28" bestFit="1" customWidth="1"/>
    <col min="5854" max="5854" width="22.7109375" style="28" bestFit="1" customWidth="1"/>
    <col min="5855" max="5855" width="12.5703125" style="28" customWidth="1"/>
    <col min="5856" max="5856" width="19.28515625" style="28" customWidth="1"/>
    <col min="5857" max="5857" width="17.140625" style="28" customWidth="1"/>
    <col min="5858" max="5858" width="18.5703125" style="28" customWidth="1"/>
    <col min="5859" max="5859" width="25" style="28" customWidth="1"/>
    <col min="5860" max="5860" width="41.42578125" style="28" customWidth="1"/>
    <col min="5861" max="6102" width="9.140625" style="28"/>
    <col min="6103" max="6103" width="10.28515625" style="28" customWidth="1"/>
    <col min="6104" max="6104" width="49.5703125" style="28" bestFit="1" customWidth="1"/>
    <col min="6105" max="6105" width="23.85546875" style="28" bestFit="1" customWidth="1"/>
    <col min="6106" max="6106" width="11.28515625" style="28" bestFit="1" customWidth="1"/>
    <col min="6107" max="6107" width="9.42578125" style="28" customWidth="1"/>
    <col min="6108" max="6108" width="16.140625" style="28" bestFit="1" customWidth="1"/>
    <col min="6109" max="6109" width="14.85546875" style="28" bestFit="1" customWidth="1"/>
    <col min="6110" max="6110" width="22.7109375" style="28" bestFit="1" customWidth="1"/>
    <col min="6111" max="6111" width="12.5703125" style="28" customWidth="1"/>
    <col min="6112" max="6112" width="19.28515625" style="28" customWidth="1"/>
    <col min="6113" max="6113" width="17.140625" style="28" customWidth="1"/>
    <col min="6114" max="6114" width="18.5703125" style="28" customWidth="1"/>
    <col min="6115" max="6115" width="25" style="28" customWidth="1"/>
    <col min="6116" max="6116" width="41.42578125" style="28" customWidth="1"/>
    <col min="6117" max="6358" width="9.140625" style="28"/>
    <col min="6359" max="6359" width="10.28515625" style="28" customWidth="1"/>
    <col min="6360" max="6360" width="49.5703125" style="28" bestFit="1" customWidth="1"/>
    <col min="6361" max="6361" width="23.85546875" style="28" bestFit="1" customWidth="1"/>
    <col min="6362" max="6362" width="11.28515625" style="28" bestFit="1" customWidth="1"/>
    <col min="6363" max="6363" width="9.42578125" style="28" customWidth="1"/>
    <col min="6364" max="6364" width="16.140625" style="28" bestFit="1" customWidth="1"/>
    <col min="6365" max="6365" width="14.85546875" style="28" bestFit="1" customWidth="1"/>
    <col min="6366" max="6366" width="22.7109375" style="28" bestFit="1" customWidth="1"/>
    <col min="6367" max="6367" width="12.5703125" style="28" customWidth="1"/>
    <col min="6368" max="6368" width="19.28515625" style="28" customWidth="1"/>
    <col min="6369" max="6369" width="17.140625" style="28" customWidth="1"/>
    <col min="6370" max="6370" width="18.5703125" style="28" customWidth="1"/>
    <col min="6371" max="6371" width="25" style="28" customWidth="1"/>
    <col min="6372" max="6372" width="41.42578125" style="28" customWidth="1"/>
    <col min="6373" max="6614" width="9.140625" style="28"/>
    <col min="6615" max="6615" width="10.28515625" style="28" customWidth="1"/>
    <col min="6616" max="6616" width="49.5703125" style="28" bestFit="1" customWidth="1"/>
    <col min="6617" max="6617" width="23.85546875" style="28" bestFit="1" customWidth="1"/>
    <col min="6618" max="6618" width="11.28515625" style="28" bestFit="1" customWidth="1"/>
    <col min="6619" max="6619" width="9.42578125" style="28" customWidth="1"/>
    <col min="6620" max="6620" width="16.140625" style="28" bestFit="1" customWidth="1"/>
    <col min="6621" max="6621" width="14.85546875" style="28" bestFit="1" customWidth="1"/>
    <col min="6622" max="6622" width="22.7109375" style="28" bestFit="1" customWidth="1"/>
    <col min="6623" max="6623" width="12.5703125" style="28" customWidth="1"/>
    <col min="6624" max="6624" width="19.28515625" style="28" customWidth="1"/>
    <col min="6625" max="6625" width="17.140625" style="28" customWidth="1"/>
    <col min="6626" max="6626" width="18.5703125" style="28" customWidth="1"/>
    <col min="6627" max="6627" width="25" style="28" customWidth="1"/>
    <col min="6628" max="6628" width="41.42578125" style="28" customWidth="1"/>
    <col min="6629" max="6870" width="9.140625" style="28"/>
    <col min="6871" max="6871" width="10.28515625" style="28" customWidth="1"/>
    <col min="6872" max="6872" width="49.5703125" style="28" bestFit="1" customWidth="1"/>
    <col min="6873" max="6873" width="23.85546875" style="28" bestFit="1" customWidth="1"/>
    <col min="6874" max="6874" width="11.28515625" style="28" bestFit="1" customWidth="1"/>
    <col min="6875" max="6875" width="9.42578125" style="28" customWidth="1"/>
    <col min="6876" max="6876" width="16.140625" style="28" bestFit="1" customWidth="1"/>
    <col min="6877" max="6877" width="14.85546875" style="28" bestFit="1" customWidth="1"/>
    <col min="6878" max="6878" width="22.7109375" style="28" bestFit="1" customWidth="1"/>
    <col min="6879" max="6879" width="12.5703125" style="28" customWidth="1"/>
    <col min="6880" max="6880" width="19.28515625" style="28" customWidth="1"/>
    <col min="6881" max="6881" width="17.140625" style="28" customWidth="1"/>
    <col min="6882" max="6882" width="18.5703125" style="28" customWidth="1"/>
    <col min="6883" max="6883" width="25" style="28" customWidth="1"/>
    <col min="6884" max="6884" width="41.42578125" style="28" customWidth="1"/>
    <col min="6885" max="7126" width="9.140625" style="28"/>
    <col min="7127" max="7127" width="10.28515625" style="28" customWidth="1"/>
    <col min="7128" max="7128" width="49.5703125" style="28" bestFit="1" customWidth="1"/>
    <col min="7129" max="7129" width="23.85546875" style="28" bestFit="1" customWidth="1"/>
    <col min="7130" max="7130" width="11.28515625" style="28" bestFit="1" customWidth="1"/>
    <col min="7131" max="7131" width="9.42578125" style="28" customWidth="1"/>
    <col min="7132" max="7132" width="16.140625" style="28" bestFit="1" customWidth="1"/>
    <col min="7133" max="7133" width="14.85546875" style="28" bestFit="1" customWidth="1"/>
    <col min="7134" max="7134" width="22.7109375" style="28" bestFit="1" customWidth="1"/>
    <col min="7135" max="7135" width="12.5703125" style="28" customWidth="1"/>
    <col min="7136" max="7136" width="19.28515625" style="28" customWidth="1"/>
    <col min="7137" max="7137" width="17.140625" style="28" customWidth="1"/>
    <col min="7138" max="7138" width="18.5703125" style="28" customWidth="1"/>
    <col min="7139" max="7139" width="25" style="28" customWidth="1"/>
    <col min="7140" max="7140" width="41.42578125" style="28" customWidth="1"/>
    <col min="7141" max="7382" width="9.140625" style="28"/>
    <col min="7383" max="7383" width="10.28515625" style="28" customWidth="1"/>
    <col min="7384" max="7384" width="49.5703125" style="28" bestFit="1" customWidth="1"/>
    <col min="7385" max="7385" width="23.85546875" style="28" bestFit="1" customWidth="1"/>
    <col min="7386" max="7386" width="11.28515625" style="28" bestFit="1" customWidth="1"/>
    <col min="7387" max="7387" width="9.42578125" style="28" customWidth="1"/>
    <col min="7388" max="7388" width="16.140625" style="28" bestFit="1" customWidth="1"/>
    <col min="7389" max="7389" width="14.85546875" style="28" bestFit="1" customWidth="1"/>
    <col min="7390" max="7390" width="22.7109375" style="28" bestFit="1" customWidth="1"/>
    <col min="7391" max="7391" width="12.5703125" style="28" customWidth="1"/>
    <col min="7392" max="7392" width="19.28515625" style="28" customWidth="1"/>
    <col min="7393" max="7393" width="17.140625" style="28" customWidth="1"/>
    <col min="7394" max="7394" width="18.5703125" style="28" customWidth="1"/>
    <col min="7395" max="7395" width="25" style="28" customWidth="1"/>
    <col min="7396" max="7396" width="41.42578125" style="28" customWidth="1"/>
    <col min="7397" max="7638" width="9.140625" style="28"/>
    <col min="7639" max="7639" width="10.28515625" style="28" customWidth="1"/>
    <col min="7640" max="7640" width="49.5703125" style="28" bestFit="1" customWidth="1"/>
    <col min="7641" max="7641" width="23.85546875" style="28" bestFit="1" customWidth="1"/>
    <col min="7642" max="7642" width="11.28515625" style="28" bestFit="1" customWidth="1"/>
    <col min="7643" max="7643" width="9.42578125" style="28" customWidth="1"/>
    <col min="7644" max="7644" width="16.140625" style="28" bestFit="1" customWidth="1"/>
    <col min="7645" max="7645" width="14.85546875" style="28" bestFit="1" customWidth="1"/>
    <col min="7646" max="7646" width="22.7109375" style="28" bestFit="1" customWidth="1"/>
    <col min="7647" max="7647" width="12.5703125" style="28" customWidth="1"/>
    <col min="7648" max="7648" width="19.28515625" style="28" customWidth="1"/>
    <col min="7649" max="7649" width="17.140625" style="28" customWidth="1"/>
    <col min="7650" max="7650" width="18.5703125" style="28" customWidth="1"/>
    <col min="7651" max="7651" width="25" style="28" customWidth="1"/>
    <col min="7652" max="7652" width="41.42578125" style="28" customWidth="1"/>
    <col min="7653" max="7894" width="9.140625" style="28"/>
    <col min="7895" max="7895" width="10.28515625" style="28" customWidth="1"/>
    <col min="7896" max="7896" width="49.5703125" style="28" bestFit="1" customWidth="1"/>
    <col min="7897" max="7897" width="23.85546875" style="28" bestFit="1" customWidth="1"/>
    <col min="7898" max="7898" width="11.28515625" style="28" bestFit="1" customWidth="1"/>
    <col min="7899" max="7899" width="9.42578125" style="28" customWidth="1"/>
    <col min="7900" max="7900" width="16.140625" style="28" bestFit="1" customWidth="1"/>
    <col min="7901" max="7901" width="14.85546875" style="28" bestFit="1" customWidth="1"/>
    <col min="7902" max="7902" width="22.7109375" style="28" bestFit="1" customWidth="1"/>
    <col min="7903" max="7903" width="12.5703125" style="28" customWidth="1"/>
    <col min="7904" max="7904" width="19.28515625" style="28" customWidth="1"/>
    <col min="7905" max="7905" width="17.140625" style="28" customWidth="1"/>
    <col min="7906" max="7906" width="18.5703125" style="28" customWidth="1"/>
    <col min="7907" max="7907" width="25" style="28" customWidth="1"/>
    <col min="7908" max="7908" width="41.42578125" style="28" customWidth="1"/>
    <col min="7909" max="8150" width="9.140625" style="28"/>
    <col min="8151" max="8151" width="10.28515625" style="28" customWidth="1"/>
    <col min="8152" max="8152" width="49.5703125" style="28" bestFit="1" customWidth="1"/>
    <col min="8153" max="8153" width="23.85546875" style="28" bestFit="1" customWidth="1"/>
    <col min="8154" max="8154" width="11.28515625" style="28" bestFit="1" customWidth="1"/>
    <col min="8155" max="8155" width="9.42578125" style="28" customWidth="1"/>
    <col min="8156" max="8156" width="16.140625" style="28" bestFit="1" customWidth="1"/>
    <col min="8157" max="8157" width="14.85546875" style="28" bestFit="1" customWidth="1"/>
    <col min="8158" max="8158" width="22.7109375" style="28" bestFit="1" customWidth="1"/>
    <col min="8159" max="8159" width="12.5703125" style="28" customWidth="1"/>
    <col min="8160" max="8160" width="19.28515625" style="28" customWidth="1"/>
    <col min="8161" max="8161" width="17.140625" style="28" customWidth="1"/>
    <col min="8162" max="8162" width="18.5703125" style="28" customWidth="1"/>
    <col min="8163" max="8163" width="25" style="28" customWidth="1"/>
    <col min="8164" max="8164" width="41.42578125" style="28" customWidth="1"/>
    <col min="8165" max="8406" width="9.140625" style="28"/>
    <col min="8407" max="8407" width="10.28515625" style="28" customWidth="1"/>
    <col min="8408" max="8408" width="49.5703125" style="28" bestFit="1" customWidth="1"/>
    <col min="8409" max="8409" width="23.85546875" style="28" bestFit="1" customWidth="1"/>
    <col min="8410" max="8410" width="11.28515625" style="28" bestFit="1" customWidth="1"/>
    <col min="8411" max="8411" width="9.42578125" style="28" customWidth="1"/>
    <col min="8412" max="8412" width="16.140625" style="28" bestFit="1" customWidth="1"/>
    <col min="8413" max="8413" width="14.85546875" style="28" bestFit="1" customWidth="1"/>
    <col min="8414" max="8414" width="22.7109375" style="28" bestFit="1" customWidth="1"/>
    <col min="8415" max="8415" width="12.5703125" style="28" customWidth="1"/>
    <col min="8416" max="8416" width="19.28515625" style="28" customWidth="1"/>
    <col min="8417" max="8417" width="17.140625" style="28" customWidth="1"/>
    <col min="8418" max="8418" width="18.5703125" style="28" customWidth="1"/>
    <col min="8419" max="8419" width="25" style="28" customWidth="1"/>
    <col min="8420" max="8420" width="41.42578125" style="28" customWidth="1"/>
    <col min="8421" max="8662" width="9.140625" style="28"/>
    <col min="8663" max="8663" width="10.28515625" style="28" customWidth="1"/>
    <col min="8664" max="8664" width="49.5703125" style="28" bestFit="1" customWidth="1"/>
    <col min="8665" max="8665" width="23.85546875" style="28" bestFit="1" customWidth="1"/>
    <col min="8666" max="8666" width="11.28515625" style="28" bestFit="1" customWidth="1"/>
    <col min="8667" max="8667" width="9.42578125" style="28" customWidth="1"/>
    <col min="8668" max="8668" width="16.140625" style="28" bestFit="1" customWidth="1"/>
    <col min="8669" max="8669" width="14.85546875" style="28" bestFit="1" customWidth="1"/>
    <col min="8670" max="8670" width="22.7109375" style="28" bestFit="1" customWidth="1"/>
    <col min="8671" max="8671" width="12.5703125" style="28" customWidth="1"/>
    <col min="8672" max="8672" width="19.28515625" style="28" customWidth="1"/>
    <col min="8673" max="8673" width="17.140625" style="28" customWidth="1"/>
    <col min="8674" max="8674" width="18.5703125" style="28" customWidth="1"/>
    <col min="8675" max="8675" width="25" style="28" customWidth="1"/>
    <col min="8676" max="8676" width="41.42578125" style="28" customWidth="1"/>
    <col min="8677" max="8918" width="9.140625" style="28"/>
    <col min="8919" max="8919" width="10.28515625" style="28" customWidth="1"/>
    <col min="8920" max="8920" width="49.5703125" style="28" bestFit="1" customWidth="1"/>
    <col min="8921" max="8921" width="23.85546875" style="28" bestFit="1" customWidth="1"/>
    <col min="8922" max="8922" width="11.28515625" style="28" bestFit="1" customWidth="1"/>
    <col min="8923" max="8923" width="9.42578125" style="28" customWidth="1"/>
    <col min="8924" max="8924" width="16.140625" style="28" bestFit="1" customWidth="1"/>
    <col min="8925" max="8925" width="14.85546875" style="28" bestFit="1" customWidth="1"/>
    <col min="8926" max="8926" width="22.7109375" style="28" bestFit="1" customWidth="1"/>
    <col min="8927" max="8927" width="12.5703125" style="28" customWidth="1"/>
    <col min="8928" max="8928" width="19.28515625" style="28" customWidth="1"/>
    <col min="8929" max="8929" width="17.140625" style="28" customWidth="1"/>
    <col min="8930" max="8930" width="18.5703125" style="28" customWidth="1"/>
    <col min="8931" max="8931" width="25" style="28" customWidth="1"/>
    <col min="8932" max="8932" width="41.42578125" style="28" customWidth="1"/>
    <col min="8933" max="9174" width="9.140625" style="28"/>
    <col min="9175" max="9175" width="10.28515625" style="28" customWidth="1"/>
    <col min="9176" max="9176" width="49.5703125" style="28" bestFit="1" customWidth="1"/>
    <col min="9177" max="9177" width="23.85546875" style="28" bestFit="1" customWidth="1"/>
    <col min="9178" max="9178" width="11.28515625" style="28" bestFit="1" customWidth="1"/>
    <col min="9179" max="9179" width="9.42578125" style="28" customWidth="1"/>
    <col min="9180" max="9180" width="16.140625" style="28" bestFit="1" customWidth="1"/>
    <col min="9181" max="9181" width="14.85546875" style="28" bestFit="1" customWidth="1"/>
    <col min="9182" max="9182" width="22.7109375" style="28" bestFit="1" customWidth="1"/>
    <col min="9183" max="9183" width="12.5703125" style="28" customWidth="1"/>
    <col min="9184" max="9184" width="19.28515625" style="28" customWidth="1"/>
    <col min="9185" max="9185" width="17.140625" style="28" customWidth="1"/>
    <col min="9186" max="9186" width="18.5703125" style="28" customWidth="1"/>
    <col min="9187" max="9187" width="25" style="28" customWidth="1"/>
    <col min="9188" max="9188" width="41.42578125" style="28" customWidth="1"/>
    <col min="9189" max="9430" width="9.140625" style="28"/>
    <col min="9431" max="9431" width="10.28515625" style="28" customWidth="1"/>
    <col min="9432" max="9432" width="49.5703125" style="28" bestFit="1" customWidth="1"/>
    <col min="9433" max="9433" width="23.85546875" style="28" bestFit="1" customWidth="1"/>
    <col min="9434" max="9434" width="11.28515625" style="28" bestFit="1" customWidth="1"/>
    <col min="9435" max="9435" width="9.42578125" style="28" customWidth="1"/>
    <col min="9436" max="9436" width="16.140625" style="28" bestFit="1" customWidth="1"/>
    <col min="9437" max="9437" width="14.85546875" style="28" bestFit="1" customWidth="1"/>
    <col min="9438" max="9438" width="22.7109375" style="28" bestFit="1" customWidth="1"/>
    <col min="9439" max="9439" width="12.5703125" style="28" customWidth="1"/>
    <col min="9440" max="9440" width="19.28515625" style="28" customWidth="1"/>
    <col min="9441" max="9441" width="17.140625" style="28" customWidth="1"/>
    <col min="9442" max="9442" width="18.5703125" style="28" customWidth="1"/>
    <col min="9443" max="9443" width="25" style="28" customWidth="1"/>
    <col min="9444" max="9444" width="41.42578125" style="28" customWidth="1"/>
    <col min="9445" max="9686" width="9.140625" style="28"/>
    <col min="9687" max="9687" width="10.28515625" style="28" customWidth="1"/>
    <col min="9688" max="9688" width="49.5703125" style="28" bestFit="1" customWidth="1"/>
    <col min="9689" max="9689" width="23.85546875" style="28" bestFit="1" customWidth="1"/>
    <col min="9690" max="9690" width="11.28515625" style="28" bestFit="1" customWidth="1"/>
    <col min="9691" max="9691" width="9.42578125" style="28" customWidth="1"/>
    <col min="9692" max="9692" width="16.140625" style="28" bestFit="1" customWidth="1"/>
    <col min="9693" max="9693" width="14.85546875" style="28" bestFit="1" customWidth="1"/>
    <col min="9694" max="9694" width="22.7109375" style="28" bestFit="1" customWidth="1"/>
    <col min="9695" max="9695" width="12.5703125" style="28" customWidth="1"/>
    <col min="9696" max="9696" width="19.28515625" style="28" customWidth="1"/>
    <col min="9697" max="9697" width="17.140625" style="28" customWidth="1"/>
    <col min="9698" max="9698" width="18.5703125" style="28" customWidth="1"/>
    <col min="9699" max="9699" width="25" style="28" customWidth="1"/>
    <col min="9700" max="9700" width="41.42578125" style="28" customWidth="1"/>
    <col min="9701" max="9942" width="9.140625" style="28"/>
    <col min="9943" max="9943" width="10.28515625" style="28" customWidth="1"/>
    <col min="9944" max="9944" width="49.5703125" style="28" bestFit="1" customWidth="1"/>
    <col min="9945" max="9945" width="23.85546875" style="28" bestFit="1" customWidth="1"/>
    <col min="9946" max="9946" width="11.28515625" style="28" bestFit="1" customWidth="1"/>
    <col min="9947" max="9947" width="9.42578125" style="28" customWidth="1"/>
    <col min="9948" max="9948" width="16.140625" style="28" bestFit="1" customWidth="1"/>
    <col min="9949" max="9949" width="14.85546875" style="28" bestFit="1" customWidth="1"/>
    <col min="9950" max="9950" width="22.7109375" style="28" bestFit="1" customWidth="1"/>
    <col min="9951" max="9951" width="12.5703125" style="28" customWidth="1"/>
    <col min="9952" max="9952" width="19.28515625" style="28" customWidth="1"/>
    <col min="9953" max="9953" width="17.140625" style="28" customWidth="1"/>
    <col min="9954" max="9954" width="18.5703125" style="28" customWidth="1"/>
    <col min="9955" max="9955" width="25" style="28" customWidth="1"/>
    <col min="9956" max="9956" width="41.42578125" style="28" customWidth="1"/>
    <col min="9957" max="10198" width="9.140625" style="28"/>
    <col min="10199" max="10199" width="10.28515625" style="28" customWidth="1"/>
    <col min="10200" max="10200" width="49.5703125" style="28" bestFit="1" customWidth="1"/>
    <col min="10201" max="10201" width="23.85546875" style="28" bestFit="1" customWidth="1"/>
    <col min="10202" max="10202" width="11.28515625" style="28" bestFit="1" customWidth="1"/>
    <col min="10203" max="10203" width="9.42578125" style="28" customWidth="1"/>
    <col min="10204" max="10204" width="16.140625" style="28" bestFit="1" customWidth="1"/>
    <col min="10205" max="10205" width="14.85546875" style="28" bestFit="1" customWidth="1"/>
    <col min="10206" max="10206" width="22.7109375" style="28" bestFit="1" customWidth="1"/>
    <col min="10207" max="10207" width="12.5703125" style="28" customWidth="1"/>
    <col min="10208" max="10208" width="19.28515625" style="28" customWidth="1"/>
    <col min="10209" max="10209" width="17.140625" style="28" customWidth="1"/>
    <col min="10210" max="10210" width="18.5703125" style="28" customWidth="1"/>
    <col min="10211" max="10211" width="25" style="28" customWidth="1"/>
    <col min="10212" max="10212" width="41.42578125" style="28" customWidth="1"/>
    <col min="10213" max="10454" width="9.140625" style="28"/>
    <col min="10455" max="10455" width="10.28515625" style="28" customWidth="1"/>
    <col min="10456" max="10456" width="49.5703125" style="28" bestFit="1" customWidth="1"/>
    <col min="10457" max="10457" width="23.85546875" style="28" bestFit="1" customWidth="1"/>
    <col min="10458" max="10458" width="11.28515625" style="28" bestFit="1" customWidth="1"/>
    <col min="10459" max="10459" width="9.42578125" style="28" customWidth="1"/>
    <col min="10460" max="10460" width="16.140625" style="28" bestFit="1" customWidth="1"/>
    <col min="10461" max="10461" width="14.85546875" style="28" bestFit="1" customWidth="1"/>
    <col min="10462" max="10462" width="22.7109375" style="28" bestFit="1" customWidth="1"/>
    <col min="10463" max="10463" width="12.5703125" style="28" customWidth="1"/>
    <col min="10464" max="10464" width="19.28515625" style="28" customWidth="1"/>
    <col min="10465" max="10465" width="17.140625" style="28" customWidth="1"/>
    <col min="10466" max="10466" width="18.5703125" style="28" customWidth="1"/>
    <col min="10467" max="10467" width="25" style="28" customWidth="1"/>
    <col min="10468" max="10468" width="41.42578125" style="28" customWidth="1"/>
    <col min="10469" max="10710" width="9.140625" style="28"/>
    <col min="10711" max="10711" width="10.28515625" style="28" customWidth="1"/>
    <col min="10712" max="10712" width="49.5703125" style="28" bestFit="1" customWidth="1"/>
    <col min="10713" max="10713" width="23.85546875" style="28" bestFit="1" customWidth="1"/>
    <col min="10714" max="10714" width="11.28515625" style="28" bestFit="1" customWidth="1"/>
    <col min="10715" max="10715" width="9.42578125" style="28" customWidth="1"/>
    <col min="10716" max="10716" width="16.140625" style="28" bestFit="1" customWidth="1"/>
    <col min="10717" max="10717" width="14.85546875" style="28" bestFit="1" customWidth="1"/>
    <col min="10718" max="10718" width="22.7109375" style="28" bestFit="1" customWidth="1"/>
    <col min="10719" max="10719" width="12.5703125" style="28" customWidth="1"/>
    <col min="10720" max="10720" width="19.28515625" style="28" customWidth="1"/>
    <col min="10721" max="10721" width="17.140625" style="28" customWidth="1"/>
    <col min="10722" max="10722" width="18.5703125" style="28" customWidth="1"/>
    <col min="10723" max="10723" width="25" style="28" customWidth="1"/>
    <col min="10724" max="10724" width="41.42578125" style="28" customWidth="1"/>
    <col min="10725" max="10966" width="9.140625" style="28"/>
    <col min="10967" max="10967" width="10.28515625" style="28" customWidth="1"/>
    <col min="10968" max="10968" width="49.5703125" style="28" bestFit="1" customWidth="1"/>
    <col min="10969" max="10969" width="23.85546875" style="28" bestFit="1" customWidth="1"/>
    <col min="10970" max="10970" width="11.28515625" style="28" bestFit="1" customWidth="1"/>
    <col min="10971" max="10971" width="9.42578125" style="28" customWidth="1"/>
    <col min="10972" max="10972" width="16.140625" style="28" bestFit="1" customWidth="1"/>
    <col min="10973" max="10973" width="14.85546875" style="28" bestFit="1" customWidth="1"/>
    <col min="10974" max="10974" width="22.7109375" style="28" bestFit="1" customWidth="1"/>
    <col min="10975" max="10975" width="12.5703125" style="28" customWidth="1"/>
    <col min="10976" max="10976" width="19.28515625" style="28" customWidth="1"/>
    <col min="10977" max="10977" width="17.140625" style="28" customWidth="1"/>
    <col min="10978" max="10978" width="18.5703125" style="28" customWidth="1"/>
    <col min="10979" max="10979" width="25" style="28" customWidth="1"/>
    <col min="10980" max="10980" width="41.42578125" style="28" customWidth="1"/>
    <col min="10981" max="11222" width="9.140625" style="28"/>
    <col min="11223" max="11223" width="10.28515625" style="28" customWidth="1"/>
    <col min="11224" max="11224" width="49.5703125" style="28" bestFit="1" customWidth="1"/>
    <col min="11225" max="11225" width="23.85546875" style="28" bestFit="1" customWidth="1"/>
    <col min="11226" max="11226" width="11.28515625" style="28" bestFit="1" customWidth="1"/>
    <col min="11227" max="11227" width="9.42578125" style="28" customWidth="1"/>
    <col min="11228" max="11228" width="16.140625" style="28" bestFit="1" customWidth="1"/>
    <col min="11229" max="11229" width="14.85546875" style="28" bestFit="1" customWidth="1"/>
    <col min="11230" max="11230" width="22.7109375" style="28" bestFit="1" customWidth="1"/>
    <col min="11231" max="11231" width="12.5703125" style="28" customWidth="1"/>
    <col min="11232" max="11232" width="19.28515625" style="28" customWidth="1"/>
    <col min="11233" max="11233" width="17.140625" style="28" customWidth="1"/>
    <col min="11234" max="11234" width="18.5703125" style="28" customWidth="1"/>
    <col min="11235" max="11235" width="25" style="28" customWidth="1"/>
    <col min="11236" max="11236" width="41.42578125" style="28" customWidth="1"/>
    <col min="11237" max="11478" width="9.140625" style="28"/>
    <col min="11479" max="11479" width="10.28515625" style="28" customWidth="1"/>
    <col min="11480" max="11480" width="49.5703125" style="28" bestFit="1" customWidth="1"/>
    <col min="11481" max="11481" width="23.85546875" style="28" bestFit="1" customWidth="1"/>
    <col min="11482" max="11482" width="11.28515625" style="28" bestFit="1" customWidth="1"/>
    <col min="11483" max="11483" width="9.42578125" style="28" customWidth="1"/>
    <col min="11484" max="11484" width="16.140625" style="28" bestFit="1" customWidth="1"/>
    <col min="11485" max="11485" width="14.85546875" style="28" bestFit="1" customWidth="1"/>
    <col min="11486" max="11486" width="22.7109375" style="28" bestFit="1" customWidth="1"/>
    <col min="11487" max="11487" width="12.5703125" style="28" customWidth="1"/>
    <col min="11488" max="11488" width="19.28515625" style="28" customWidth="1"/>
    <col min="11489" max="11489" width="17.140625" style="28" customWidth="1"/>
    <col min="11490" max="11490" width="18.5703125" style="28" customWidth="1"/>
    <col min="11491" max="11491" width="25" style="28" customWidth="1"/>
    <col min="11492" max="11492" width="41.42578125" style="28" customWidth="1"/>
    <col min="11493" max="11734" width="9.140625" style="28"/>
    <col min="11735" max="11735" width="10.28515625" style="28" customWidth="1"/>
    <col min="11736" max="11736" width="49.5703125" style="28" bestFit="1" customWidth="1"/>
    <col min="11737" max="11737" width="23.85546875" style="28" bestFit="1" customWidth="1"/>
    <col min="11738" max="11738" width="11.28515625" style="28" bestFit="1" customWidth="1"/>
    <col min="11739" max="11739" width="9.42578125" style="28" customWidth="1"/>
    <col min="11740" max="11740" width="16.140625" style="28" bestFit="1" customWidth="1"/>
    <col min="11741" max="11741" width="14.85546875" style="28" bestFit="1" customWidth="1"/>
    <col min="11742" max="11742" width="22.7109375" style="28" bestFit="1" customWidth="1"/>
    <col min="11743" max="11743" width="12.5703125" style="28" customWidth="1"/>
    <col min="11744" max="11744" width="19.28515625" style="28" customWidth="1"/>
    <col min="11745" max="11745" width="17.140625" style="28" customWidth="1"/>
    <col min="11746" max="11746" width="18.5703125" style="28" customWidth="1"/>
    <col min="11747" max="11747" width="25" style="28" customWidth="1"/>
    <col min="11748" max="11748" width="41.42578125" style="28" customWidth="1"/>
    <col min="11749" max="11990" width="9.140625" style="28"/>
    <col min="11991" max="11991" width="10.28515625" style="28" customWidth="1"/>
    <col min="11992" max="11992" width="49.5703125" style="28" bestFit="1" customWidth="1"/>
    <col min="11993" max="11993" width="23.85546875" style="28" bestFit="1" customWidth="1"/>
    <col min="11994" max="11994" width="11.28515625" style="28" bestFit="1" customWidth="1"/>
    <col min="11995" max="11995" width="9.42578125" style="28" customWidth="1"/>
    <col min="11996" max="11996" width="16.140625" style="28" bestFit="1" customWidth="1"/>
    <col min="11997" max="11997" width="14.85546875" style="28" bestFit="1" customWidth="1"/>
    <col min="11998" max="11998" width="22.7109375" style="28" bestFit="1" customWidth="1"/>
    <col min="11999" max="11999" width="12.5703125" style="28" customWidth="1"/>
    <col min="12000" max="12000" width="19.28515625" style="28" customWidth="1"/>
    <col min="12001" max="12001" width="17.140625" style="28" customWidth="1"/>
    <col min="12002" max="12002" width="18.5703125" style="28" customWidth="1"/>
    <col min="12003" max="12003" width="25" style="28" customWidth="1"/>
    <col min="12004" max="12004" width="41.42578125" style="28" customWidth="1"/>
    <col min="12005" max="12246" width="9.140625" style="28"/>
    <col min="12247" max="12247" width="10.28515625" style="28" customWidth="1"/>
    <col min="12248" max="12248" width="49.5703125" style="28" bestFit="1" customWidth="1"/>
    <col min="12249" max="12249" width="23.85546875" style="28" bestFit="1" customWidth="1"/>
    <col min="12250" max="12250" width="11.28515625" style="28" bestFit="1" customWidth="1"/>
    <col min="12251" max="12251" width="9.42578125" style="28" customWidth="1"/>
    <col min="12252" max="12252" width="16.140625" style="28" bestFit="1" customWidth="1"/>
    <col min="12253" max="12253" width="14.85546875" style="28" bestFit="1" customWidth="1"/>
    <col min="12254" max="12254" width="22.7109375" style="28" bestFit="1" customWidth="1"/>
    <col min="12255" max="12255" width="12.5703125" style="28" customWidth="1"/>
    <col min="12256" max="12256" width="19.28515625" style="28" customWidth="1"/>
    <col min="12257" max="12257" width="17.140625" style="28" customWidth="1"/>
    <col min="12258" max="12258" width="18.5703125" style="28" customWidth="1"/>
    <col min="12259" max="12259" width="25" style="28" customWidth="1"/>
    <col min="12260" max="12260" width="41.42578125" style="28" customWidth="1"/>
    <col min="12261" max="12502" width="9.140625" style="28"/>
    <col min="12503" max="12503" width="10.28515625" style="28" customWidth="1"/>
    <col min="12504" max="12504" width="49.5703125" style="28" bestFit="1" customWidth="1"/>
    <col min="12505" max="12505" width="23.85546875" style="28" bestFit="1" customWidth="1"/>
    <col min="12506" max="12506" width="11.28515625" style="28" bestFit="1" customWidth="1"/>
    <col min="12507" max="12507" width="9.42578125" style="28" customWidth="1"/>
    <col min="12508" max="12508" width="16.140625" style="28" bestFit="1" customWidth="1"/>
    <col min="12509" max="12509" width="14.85546875" style="28" bestFit="1" customWidth="1"/>
    <col min="12510" max="12510" width="22.7109375" style="28" bestFit="1" customWidth="1"/>
    <col min="12511" max="12511" width="12.5703125" style="28" customWidth="1"/>
    <col min="12512" max="12512" width="19.28515625" style="28" customWidth="1"/>
    <col min="12513" max="12513" width="17.140625" style="28" customWidth="1"/>
    <col min="12514" max="12514" width="18.5703125" style="28" customWidth="1"/>
    <col min="12515" max="12515" width="25" style="28" customWidth="1"/>
    <col min="12516" max="12516" width="41.42578125" style="28" customWidth="1"/>
    <col min="12517" max="12758" width="9.140625" style="28"/>
    <col min="12759" max="12759" width="10.28515625" style="28" customWidth="1"/>
    <col min="12760" max="12760" width="49.5703125" style="28" bestFit="1" customWidth="1"/>
    <col min="12761" max="12761" width="23.85546875" style="28" bestFit="1" customWidth="1"/>
    <col min="12762" max="12762" width="11.28515625" style="28" bestFit="1" customWidth="1"/>
    <col min="12763" max="12763" width="9.42578125" style="28" customWidth="1"/>
    <col min="12764" max="12764" width="16.140625" style="28" bestFit="1" customWidth="1"/>
    <col min="12765" max="12765" width="14.85546875" style="28" bestFit="1" customWidth="1"/>
    <col min="12766" max="12766" width="22.7109375" style="28" bestFit="1" customWidth="1"/>
    <col min="12767" max="12767" width="12.5703125" style="28" customWidth="1"/>
    <col min="12768" max="12768" width="19.28515625" style="28" customWidth="1"/>
    <col min="12769" max="12769" width="17.140625" style="28" customWidth="1"/>
    <col min="12770" max="12770" width="18.5703125" style="28" customWidth="1"/>
    <col min="12771" max="12771" width="25" style="28" customWidth="1"/>
    <col min="12772" max="12772" width="41.42578125" style="28" customWidth="1"/>
    <col min="12773" max="13014" width="9.140625" style="28"/>
    <col min="13015" max="13015" width="10.28515625" style="28" customWidth="1"/>
    <col min="13016" max="13016" width="49.5703125" style="28" bestFit="1" customWidth="1"/>
    <col min="13017" max="13017" width="23.85546875" style="28" bestFit="1" customWidth="1"/>
    <col min="13018" max="13018" width="11.28515625" style="28" bestFit="1" customWidth="1"/>
    <col min="13019" max="13019" width="9.42578125" style="28" customWidth="1"/>
    <col min="13020" max="13020" width="16.140625" style="28" bestFit="1" customWidth="1"/>
    <col min="13021" max="13021" width="14.85546875" style="28" bestFit="1" customWidth="1"/>
    <col min="13022" max="13022" width="22.7109375" style="28" bestFit="1" customWidth="1"/>
    <col min="13023" max="13023" width="12.5703125" style="28" customWidth="1"/>
    <col min="13024" max="13024" width="19.28515625" style="28" customWidth="1"/>
    <col min="13025" max="13025" width="17.140625" style="28" customWidth="1"/>
    <col min="13026" max="13026" width="18.5703125" style="28" customWidth="1"/>
    <col min="13027" max="13027" width="25" style="28" customWidth="1"/>
    <col min="13028" max="13028" width="41.42578125" style="28" customWidth="1"/>
    <col min="13029" max="13270" width="9.140625" style="28"/>
    <col min="13271" max="13271" width="10.28515625" style="28" customWidth="1"/>
    <col min="13272" max="13272" width="49.5703125" style="28" bestFit="1" customWidth="1"/>
    <col min="13273" max="13273" width="23.85546875" style="28" bestFit="1" customWidth="1"/>
    <col min="13274" max="13274" width="11.28515625" style="28" bestFit="1" customWidth="1"/>
    <col min="13275" max="13275" width="9.42578125" style="28" customWidth="1"/>
    <col min="13276" max="13276" width="16.140625" style="28" bestFit="1" customWidth="1"/>
    <col min="13277" max="13277" width="14.85546875" style="28" bestFit="1" customWidth="1"/>
    <col min="13278" max="13278" width="22.7109375" style="28" bestFit="1" customWidth="1"/>
    <col min="13279" max="13279" width="12.5703125" style="28" customWidth="1"/>
    <col min="13280" max="13280" width="19.28515625" style="28" customWidth="1"/>
    <col min="13281" max="13281" width="17.140625" style="28" customWidth="1"/>
    <col min="13282" max="13282" width="18.5703125" style="28" customWidth="1"/>
    <col min="13283" max="13283" width="25" style="28" customWidth="1"/>
    <col min="13284" max="13284" width="41.42578125" style="28" customWidth="1"/>
    <col min="13285" max="13526" width="9.140625" style="28"/>
    <col min="13527" max="13527" width="10.28515625" style="28" customWidth="1"/>
    <col min="13528" max="13528" width="49.5703125" style="28" bestFit="1" customWidth="1"/>
    <col min="13529" max="13529" width="23.85546875" style="28" bestFit="1" customWidth="1"/>
    <col min="13530" max="13530" width="11.28515625" style="28" bestFit="1" customWidth="1"/>
    <col min="13531" max="13531" width="9.42578125" style="28" customWidth="1"/>
    <col min="13532" max="13532" width="16.140625" style="28" bestFit="1" customWidth="1"/>
    <col min="13533" max="13533" width="14.85546875" style="28" bestFit="1" customWidth="1"/>
    <col min="13534" max="13534" width="22.7109375" style="28" bestFit="1" customWidth="1"/>
    <col min="13535" max="13535" width="12.5703125" style="28" customWidth="1"/>
    <col min="13536" max="13536" width="19.28515625" style="28" customWidth="1"/>
    <col min="13537" max="13537" width="17.140625" style="28" customWidth="1"/>
    <col min="13538" max="13538" width="18.5703125" style="28" customWidth="1"/>
    <col min="13539" max="13539" width="25" style="28" customWidth="1"/>
    <col min="13540" max="13540" width="41.42578125" style="28" customWidth="1"/>
    <col min="13541" max="13782" width="9.140625" style="28"/>
    <col min="13783" max="13783" width="10.28515625" style="28" customWidth="1"/>
    <col min="13784" max="13784" width="49.5703125" style="28" bestFit="1" customWidth="1"/>
    <col min="13785" max="13785" width="23.85546875" style="28" bestFit="1" customWidth="1"/>
    <col min="13786" max="13786" width="11.28515625" style="28" bestFit="1" customWidth="1"/>
    <col min="13787" max="13787" width="9.42578125" style="28" customWidth="1"/>
    <col min="13788" max="13788" width="16.140625" style="28" bestFit="1" customWidth="1"/>
    <col min="13789" max="13789" width="14.85546875" style="28" bestFit="1" customWidth="1"/>
    <col min="13790" max="13790" width="22.7109375" style="28" bestFit="1" customWidth="1"/>
    <col min="13791" max="13791" width="12.5703125" style="28" customWidth="1"/>
    <col min="13792" max="13792" width="19.28515625" style="28" customWidth="1"/>
    <col min="13793" max="13793" width="17.140625" style="28" customWidth="1"/>
    <col min="13794" max="13794" width="18.5703125" style="28" customWidth="1"/>
    <col min="13795" max="13795" width="25" style="28" customWidth="1"/>
    <col min="13796" max="13796" width="41.42578125" style="28" customWidth="1"/>
    <col min="13797" max="14038" width="9.140625" style="28"/>
    <col min="14039" max="14039" width="10.28515625" style="28" customWidth="1"/>
    <col min="14040" max="14040" width="49.5703125" style="28" bestFit="1" customWidth="1"/>
    <col min="14041" max="14041" width="23.85546875" style="28" bestFit="1" customWidth="1"/>
    <col min="14042" max="14042" width="11.28515625" style="28" bestFit="1" customWidth="1"/>
    <col min="14043" max="14043" width="9.42578125" style="28" customWidth="1"/>
    <col min="14044" max="14044" width="16.140625" style="28" bestFit="1" customWidth="1"/>
    <col min="14045" max="14045" width="14.85546875" style="28" bestFit="1" customWidth="1"/>
    <col min="14046" max="14046" width="22.7109375" style="28" bestFit="1" customWidth="1"/>
    <col min="14047" max="14047" width="12.5703125" style="28" customWidth="1"/>
    <col min="14048" max="14048" width="19.28515625" style="28" customWidth="1"/>
    <col min="14049" max="14049" width="17.140625" style="28" customWidth="1"/>
    <col min="14050" max="14050" width="18.5703125" style="28" customWidth="1"/>
    <col min="14051" max="14051" width="25" style="28" customWidth="1"/>
    <col min="14052" max="14052" width="41.42578125" style="28" customWidth="1"/>
    <col min="14053" max="14294" width="9.140625" style="28"/>
    <col min="14295" max="14295" width="10.28515625" style="28" customWidth="1"/>
    <col min="14296" max="14296" width="49.5703125" style="28" bestFit="1" customWidth="1"/>
    <col min="14297" max="14297" width="23.85546875" style="28" bestFit="1" customWidth="1"/>
    <col min="14298" max="14298" width="11.28515625" style="28" bestFit="1" customWidth="1"/>
    <col min="14299" max="14299" width="9.42578125" style="28" customWidth="1"/>
    <col min="14300" max="14300" width="16.140625" style="28" bestFit="1" customWidth="1"/>
    <col min="14301" max="14301" width="14.85546875" style="28" bestFit="1" customWidth="1"/>
    <col min="14302" max="14302" width="22.7109375" style="28" bestFit="1" customWidth="1"/>
    <col min="14303" max="14303" width="12.5703125" style="28" customWidth="1"/>
    <col min="14304" max="14304" width="19.28515625" style="28" customWidth="1"/>
    <col min="14305" max="14305" width="17.140625" style="28" customWidth="1"/>
    <col min="14306" max="14306" width="18.5703125" style="28" customWidth="1"/>
    <col min="14307" max="14307" width="25" style="28" customWidth="1"/>
    <col min="14308" max="14308" width="41.42578125" style="28" customWidth="1"/>
    <col min="14309" max="14550" width="9.140625" style="28"/>
    <col min="14551" max="14551" width="10.28515625" style="28" customWidth="1"/>
    <col min="14552" max="14552" width="49.5703125" style="28" bestFit="1" customWidth="1"/>
    <col min="14553" max="14553" width="23.85546875" style="28" bestFit="1" customWidth="1"/>
    <col min="14554" max="14554" width="11.28515625" style="28" bestFit="1" customWidth="1"/>
    <col min="14555" max="14555" width="9.42578125" style="28" customWidth="1"/>
    <col min="14556" max="14556" width="16.140625" style="28" bestFit="1" customWidth="1"/>
    <col min="14557" max="14557" width="14.85546875" style="28" bestFit="1" customWidth="1"/>
    <col min="14558" max="14558" width="22.7109375" style="28" bestFit="1" customWidth="1"/>
    <col min="14559" max="14559" width="12.5703125" style="28" customWidth="1"/>
    <col min="14560" max="14560" width="19.28515625" style="28" customWidth="1"/>
    <col min="14561" max="14561" width="17.140625" style="28" customWidth="1"/>
    <col min="14562" max="14562" width="18.5703125" style="28" customWidth="1"/>
    <col min="14563" max="14563" width="25" style="28" customWidth="1"/>
    <col min="14564" max="14564" width="41.42578125" style="28" customWidth="1"/>
    <col min="14565" max="14806" width="9.140625" style="28"/>
    <col min="14807" max="14807" width="10.28515625" style="28" customWidth="1"/>
    <col min="14808" max="14808" width="49.5703125" style="28" bestFit="1" customWidth="1"/>
    <col min="14809" max="14809" width="23.85546875" style="28" bestFit="1" customWidth="1"/>
    <col min="14810" max="14810" width="11.28515625" style="28" bestFit="1" customWidth="1"/>
    <col min="14811" max="14811" width="9.42578125" style="28" customWidth="1"/>
    <col min="14812" max="14812" width="16.140625" style="28" bestFit="1" customWidth="1"/>
    <col min="14813" max="14813" width="14.85546875" style="28" bestFit="1" customWidth="1"/>
    <col min="14814" max="14814" width="22.7109375" style="28" bestFit="1" customWidth="1"/>
    <col min="14815" max="14815" width="12.5703125" style="28" customWidth="1"/>
    <col min="14816" max="14816" width="19.28515625" style="28" customWidth="1"/>
    <col min="14817" max="14817" width="17.140625" style="28" customWidth="1"/>
    <col min="14818" max="14818" width="18.5703125" style="28" customWidth="1"/>
    <col min="14819" max="14819" width="25" style="28" customWidth="1"/>
    <col min="14820" max="14820" width="41.42578125" style="28" customWidth="1"/>
    <col min="14821" max="15062" width="9.140625" style="28"/>
    <col min="15063" max="15063" width="10.28515625" style="28" customWidth="1"/>
    <col min="15064" max="15064" width="49.5703125" style="28" bestFit="1" customWidth="1"/>
    <col min="15065" max="15065" width="23.85546875" style="28" bestFit="1" customWidth="1"/>
    <col min="15066" max="15066" width="11.28515625" style="28" bestFit="1" customWidth="1"/>
    <col min="15067" max="15067" width="9.42578125" style="28" customWidth="1"/>
    <col min="15068" max="15068" width="16.140625" style="28" bestFit="1" customWidth="1"/>
    <col min="15069" max="15069" width="14.85546875" style="28" bestFit="1" customWidth="1"/>
    <col min="15070" max="15070" width="22.7109375" style="28" bestFit="1" customWidth="1"/>
    <col min="15071" max="15071" width="12.5703125" style="28" customWidth="1"/>
    <col min="15072" max="15072" width="19.28515625" style="28" customWidth="1"/>
    <col min="15073" max="15073" width="17.140625" style="28" customWidth="1"/>
    <col min="15074" max="15074" width="18.5703125" style="28" customWidth="1"/>
    <col min="15075" max="15075" width="25" style="28" customWidth="1"/>
    <col min="15076" max="15076" width="41.42578125" style="28" customWidth="1"/>
    <col min="15077" max="15318" width="9.140625" style="28"/>
    <col min="15319" max="15319" width="10.28515625" style="28" customWidth="1"/>
    <col min="15320" max="15320" width="49.5703125" style="28" bestFit="1" customWidth="1"/>
    <col min="15321" max="15321" width="23.85546875" style="28" bestFit="1" customWidth="1"/>
    <col min="15322" max="15322" width="11.28515625" style="28" bestFit="1" customWidth="1"/>
    <col min="15323" max="15323" width="9.42578125" style="28" customWidth="1"/>
    <col min="15324" max="15324" width="16.140625" style="28" bestFit="1" customWidth="1"/>
    <col min="15325" max="15325" width="14.85546875" style="28" bestFit="1" customWidth="1"/>
    <col min="15326" max="15326" width="22.7109375" style="28" bestFit="1" customWidth="1"/>
    <col min="15327" max="15327" width="12.5703125" style="28" customWidth="1"/>
    <col min="15328" max="15328" width="19.28515625" style="28" customWidth="1"/>
    <col min="15329" max="15329" width="17.140625" style="28" customWidth="1"/>
    <col min="15330" max="15330" width="18.5703125" style="28" customWidth="1"/>
    <col min="15331" max="15331" width="25" style="28" customWidth="1"/>
    <col min="15332" max="15332" width="41.42578125" style="28" customWidth="1"/>
    <col min="15333" max="15574" width="9.140625" style="28"/>
    <col min="15575" max="15575" width="10.28515625" style="28" customWidth="1"/>
    <col min="15576" max="15576" width="49.5703125" style="28" bestFit="1" customWidth="1"/>
    <col min="15577" max="15577" width="23.85546875" style="28" bestFit="1" customWidth="1"/>
    <col min="15578" max="15578" width="11.28515625" style="28" bestFit="1" customWidth="1"/>
    <col min="15579" max="15579" width="9.42578125" style="28" customWidth="1"/>
    <col min="15580" max="15580" width="16.140625" style="28" bestFit="1" customWidth="1"/>
    <col min="15581" max="15581" width="14.85546875" style="28" bestFit="1" customWidth="1"/>
    <col min="15582" max="15582" width="22.7109375" style="28" bestFit="1" customWidth="1"/>
    <col min="15583" max="15583" width="12.5703125" style="28" customWidth="1"/>
    <col min="15584" max="15584" width="19.28515625" style="28" customWidth="1"/>
    <col min="15585" max="15585" width="17.140625" style="28" customWidth="1"/>
    <col min="15586" max="15586" width="18.5703125" style="28" customWidth="1"/>
    <col min="15587" max="15587" width="25" style="28" customWidth="1"/>
    <col min="15588" max="15588" width="41.42578125" style="28" customWidth="1"/>
    <col min="15589" max="15830" width="9.140625" style="28"/>
    <col min="15831" max="15831" width="10.28515625" style="28" customWidth="1"/>
    <col min="15832" max="15832" width="49.5703125" style="28" bestFit="1" customWidth="1"/>
    <col min="15833" max="15833" width="23.85546875" style="28" bestFit="1" customWidth="1"/>
    <col min="15834" max="15834" width="11.28515625" style="28" bestFit="1" customWidth="1"/>
    <col min="15835" max="15835" width="9.42578125" style="28" customWidth="1"/>
    <col min="15836" max="15836" width="16.140625" style="28" bestFit="1" customWidth="1"/>
    <col min="15837" max="15837" width="14.85546875" style="28" bestFit="1" customWidth="1"/>
    <col min="15838" max="15838" width="22.7109375" style="28" bestFit="1" customWidth="1"/>
    <col min="15839" max="15839" width="12.5703125" style="28" customWidth="1"/>
    <col min="15840" max="15840" width="19.28515625" style="28" customWidth="1"/>
    <col min="15841" max="15841" width="17.140625" style="28" customWidth="1"/>
    <col min="15842" max="15842" width="18.5703125" style="28" customWidth="1"/>
    <col min="15843" max="15843" width="25" style="28" customWidth="1"/>
    <col min="15844" max="15844" width="41.42578125" style="28" customWidth="1"/>
    <col min="15845" max="16086" width="9.140625" style="28"/>
    <col min="16087" max="16087" width="10.28515625" style="28" customWidth="1"/>
    <col min="16088" max="16088" width="49.5703125" style="28" bestFit="1" customWidth="1"/>
    <col min="16089" max="16089" width="23.85546875" style="28" bestFit="1" customWidth="1"/>
    <col min="16090" max="16090" width="11.28515625" style="28" bestFit="1" customWidth="1"/>
    <col min="16091" max="16091" width="9.42578125" style="28" customWidth="1"/>
    <col min="16092" max="16092" width="16.140625" style="28" bestFit="1" customWidth="1"/>
    <col min="16093" max="16093" width="14.85546875" style="28" bestFit="1" customWidth="1"/>
    <col min="16094" max="16094" width="22.7109375" style="28" bestFit="1" customWidth="1"/>
    <col min="16095" max="16095" width="12.5703125" style="28" customWidth="1"/>
    <col min="16096" max="16096" width="19.28515625" style="28" customWidth="1"/>
    <col min="16097" max="16097" width="17.140625" style="28" customWidth="1"/>
    <col min="16098" max="16098" width="18.5703125" style="28" customWidth="1"/>
    <col min="16099" max="16099" width="25" style="28" customWidth="1"/>
    <col min="16100" max="16100" width="41.42578125" style="28" customWidth="1"/>
    <col min="16101" max="16384" width="9.140625" style="28"/>
  </cols>
  <sheetData>
    <row r="1" spans="1:11" s="8" customFormat="1" ht="4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7" t="s">
        <v>10</v>
      </c>
    </row>
    <row r="2" spans="1:11" s="17" customFormat="1" ht="23.1" customHeight="1" x14ac:dyDescent="0.25">
      <c r="A2" s="53">
        <v>1</v>
      </c>
      <c r="B2" s="54" t="s">
        <v>11</v>
      </c>
      <c r="C2" s="11" t="s">
        <v>37</v>
      </c>
      <c r="D2" s="12">
        <f>E2*5280</f>
        <v>7972.8</v>
      </c>
      <c r="E2" s="13">
        <v>1.51</v>
      </c>
      <c r="F2" s="14">
        <v>10</v>
      </c>
      <c r="G2" s="14">
        <f>(F2*D2/9)</f>
        <v>8858.6666666666661</v>
      </c>
      <c r="H2" s="15"/>
      <c r="I2" s="16"/>
      <c r="J2" s="37"/>
      <c r="K2" s="38"/>
    </row>
    <row r="3" spans="1:11" s="17" customFormat="1" ht="23.1" customHeight="1" x14ac:dyDescent="0.25">
      <c r="A3" s="53"/>
      <c r="B3" s="54"/>
      <c r="C3" s="48" t="s">
        <v>12</v>
      </c>
      <c r="D3" s="48"/>
      <c r="E3" s="48"/>
      <c r="F3" s="48"/>
      <c r="G3" s="48"/>
      <c r="H3" s="14">
        <v>1</v>
      </c>
      <c r="I3" s="13" t="s">
        <v>13</v>
      </c>
      <c r="J3" s="39">
        <v>0</v>
      </c>
      <c r="K3" s="40">
        <f t="shared" ref="K3:K5" si="0">H3*J3</f>
        <v>0</v>
      </c>
    </row>
    <row r="4" spans="1:11" s="17" customFormat="1" ht="23.1" customHeight="1" x14ac:dyDescent="0.25">
      <c r="A4" s="53"/>
      <c r="B4" s="54"/>
      <c r="C4" s="48" t="s">
        <v>49</v>
      </c>
      <c r="D4" s="48"/>
      <c r="E4" s="48"/>
      <c r="F4" s="48"/>
      <c r="G4" s="48"/>
      <c r="H4" s="14">
        <f>G2*110/2000*1.05</f>
        <v>511.58799999999997</v>
      </c>
      <c r="I4" s="13" t="s">
        <v>14</v>
      </c>
      <c r="J4" s="39">
        <v>0</v>
      </c>
      <c r="K4" s="40">
        <f t="shared" si="0"/>
        <v>0</v>
      </c>
    </row>
    <row r="5" spans="1:11" s="17" customFormat="1" ht="23.1" customHeight="1" x14ac:dyDescent="0.25">
      <c r="A5" s="53"/>
      <c r="B5" s="54"/>
      <c r="C5" s="48" t="s">
        <v>15</v>
      </c>
      <c r="D5" s="48"/>
      <c r="E5" s="48"/>
      <c r="F5" s="48"/>
      <c r="G5" s="48"/>
      <c r="H5" s="14">
        <f>(D2*20)/9</f>
        <v>17717.333333333332</v>
      </c>
      <c r="I5" s="13" t="s">
        <v>16</v>
      </c>
      <c r="J5" s="39">
        <v>0</v>
      </c>
      <c r="K5" s="40">
        <f t="shared" si="0"/>
        <v>0</v>
      </c>
    </row>
    <row r="6" spans="1:11" s="17" customFormat="1" ht="23.1" customHeight="1" x14ac:dyDescent="0.25">
      <c r="A6" s="53"/>
      <c r="B6" s="54"/>
      <c r="C6" s="50" t="s">
        <v>17</v>
      </c>
      <c r="D6" s="51"/>
      <c r="E6" s="51"/>
      <c r="F6" s="51"/>
      <c r="G6" s="51"/>
      <c r="H6" s="52"/>
      <c r="I6" s="52"/>
      <c r="J6" s="52"/>
      <c r="K6" s="41">
        <f>K3+K4+K5</f>
        <v>0</v>
      </c>
    </row>
    <row r="7" spans="1:11" s="8" customFormat="1" ht="23.1" customHeight="1" x14ac:dyDescent="0.25">
      <c r="A7" s="53">
        <v>1</v>
      </c>
      <c r="B7" s="54" t="s">
        <v>18</v>
      </c>
      <c r="C7" s="11" t="s">
        <v>35</v>
      </c>
      <c r="D7" s="12">
        <f>E7*5280</f>
        <v>2610.6</v>
      </c>
      <c r="E7" s="13">
        <f>2610.6/5280</f>
        <v>0.49443181818181814</v>
      </c>
      <c r="F7" s="14">
        <v>10</v>
      </c>
      <c r="G7" s="14">
        <f>(F7*D7/9)</f>
        <v>2900.6666666666665</v>
      </c>
      <c r="H7" s="15"/>
      <c r="I7" s="16"/>
      <c r="J7" s="37"/>
      <c r="K7" s="42"/>
    </row>
    <row r="8" spans="1:11" s="17" customFormat="1" ht="23.1" customHeight="1" x14ac:dyDescent="0.25">
      <c r="A8" s="53"/>
      <c r="B8" s="54"/>
      <c r="C8" s="48" t="s">
        <v>12</v>
      </c>
      <c r="D8" s="49"/>
      <c r="E8" s="49"/>
      <c r="F8" s="49"/>
      <c r="G8" s="49"/>
      <c r="H8" s="14">
        <v>1</v>
      </c>
      <c r="I8" s="13" t="s">
        <v>19</v>
      </c>
      <c r="J8" s="39">
        <v>0</v>
      </c>
      <c r="K8" s="40">
        <f t="shared" ref="K8:K10" si="1">H8*J8</f>
        <v>0</v>
      </c>
    </row>
    <row r="9" spans="1:11" s="8" customFormat="1" ht="23.1" customHeight="1" x14ac:dyDescent="0.25">
      <c r="A9" s="53"/>
      <c r="B9" s="54"/>
      <c r="C9" s="48" t="s">
        <v>49</v>
      </c>
      <c r="D9" s="48"/>
      <c r="E9" s="48"/>
      <c r="F9" s="48"/>
      <c r="G9" s="48"/>
      <c r="H9" s="14">
        <f>G7*110/2000*1.05</f>
        <v>167.51349999999999</v>
      </c>
      <c r="I9" s="13" t="s">
        <v>20</v>
      </c>
      <c r="J9" s="39">
        <v>0</v>
      </c>
      <c r="K9" s="40">
        <f t="shared" si="1"/>
        <v>0</v>
      </c>
    </row>
    <row r="10" spans="1:11" s="8" customFormat="1" ht="23.1" customHeight="1" x14ac:dyDescent="0.25">
      <c r="A10" s="53"/>
      <c r="B10" s="54"/>
      <c r="C10" s="48" t="s">
        <v>15</v>
      </c>
      <c r="D10" s="48"/>
      <c r="E10" s="48"/>
      <c r="F10" s="48"/>
      <c r="G10" s="48"/>
      <c r="H10" s="14">
        <f>(D7*20)/9</f>
        <v>5801.333333333333</v>
      </c>
      <c r="I10" s="13" t="s">
        <v>16</v>
      </c>
      <c r="J10" s="39">
        <v>0</v>
      </c>
      <c r="K10" s="40">
        <f t="shared" si="1"/>
        <v>0</v>
      </c>
    </row>
    <row r="11" spans="1:11" s="17" customFormat="1" ht="23.1" customHeight="1" x14ac:dyDescent="0.25">
      <c r="A11" s="53"/>
      <c r="B11" s="54"/>
      <c r="C11" s="50" t="s">
        <v>17</v>
      </c>
      <c r="D11" s="51"/>
      <c r="E11" s="51"/>
      <c r="F11" s="51"/>
      <c r="G11" s="51"/>
      <c r="H11" s="52"/>
      <c r="I11" s="52"/>
      <c r="J11" s="52"/>
      <c r="K11" s="41">
        <f>K8+K9+K10</f>
        <v>0</v>
      </c>
    </row>
    <row r="12" spans="1:11" s="8" customFormat="1" ht="23.1" customHeight="1" x14ac:dyDescent="0.25">
      <c r="A12" s="53">
        <v>1</v>
      </c>
      <c r="B12" s="54" t="s">
        <v>21</v>
      </c>
      <c r="C12" s="11" t="s">
        <v>36</v>
      </c>
      <c r="D12" s="12">
        <f>E12*5280</f>
        <v>15787.2</v>
      </c>
      <c r="E12" s="13">
        <v>2.99</v>
      </c>
      <c r="F12" s="14">
        <v>10</v>
      </c>
      <c r="G12" s="14">
        <f>(F12*D12/9)</f>
        <v>17541.333333333332</v>
      </c>
      <c r="H12" s="15"/>
      <c r="I12" s="16"/>
      <c r="J12" s="37">
        <v>0</v>
      </c>
      <c r="K12" s="42"/>
    </row>
    <row r="13" spans="1:11" s="17" customFormat="1" ht="23.1" customHeight="1" x14ac:dyDescent="0.25">
      <c r="A13" s="53"/>
      <c r="B13" s="54"/>
      <c r="C13" s="48" t="s">
        <v>12</v>
      </c>
      <c r="D13" s="57"/>
      <c r="E13" s="57"/>
      <c r="F13" s="57"/>
      <c r="G13" s="57"/>
      <c r="H13" s="14">
        <v>1</v>
      </c>
      <c r="I13" s="13" t="s">
        <v>19</v>
      </c>
      <c r="J13" s="39">
        <v>0</v>
      </c>
      <c r="K13" s="40">
        <f t="shared" ref="K13:K15" si="2">H13*J13</f>
        <v>0</v>
      </c>
    </row>
    <row r="14" spans="1:11" s="17" customFormat="1" ht="23.1" customHeight="1" x14ac:dyDescent="0.25">
      <c r="A14" s="53"/>
      <c r="B14" s="54"/>
      <c r="C14" s="48" t="s">
        <v>49</v>
      </c>
      <c r="D14" s="48"/>
      <c r="E14" s="48"/>
      <c r="F14" s="48"/>
      <c r="G14" s="48"/>
      <c r="H14" s="14">
        <f>G12*110/2000*1.05</f>
        <v>1013.0120000000001</v>
      </c>
      <c r="I14" s="13" t="s">
        <v>20</v>
      </c>
      <c r="J14" s="39">
        <v>0</v>
      </c>
      <c r="K14" s="40">
        <f t="shared" si="2"/>
        <v>0</v>
      </c>
    </row>
    <row r="15" spans="1:11" s="17" customFormat="1" ht="23.1" customHeight="1" x14ac:dyDescent="0.25">
      <c r="A15" s="53"/>
      <c r="B15" s="54"/>
      <c r="C15" s="48" t="s">
        <v>15</v>
      </c>
      <c r="D15" s="48"/>
      <c r="E15" s="48"/>
      <c r="F15" s="48"/>
      <c r="G15" s="48"/>
      <c r="H15" s="14">
        <f>(D12*20)/9</f>
        <v>35082.666666666664</v>
      </c>
      <c r="I15" s="13" t="s">
        <v>16</v>
      </c>
      <c r="J15" s="39">
        <v>0</v>
      </c>
      <c r="K15" s="40">
        <f t="shared" si="2"/>
        <v>0</v>
      </c>
    </row>
    <row r="16" spans="1:11" s="17" customFormat="1" ht="23.1" customHeight="1" x14ac:dyDescent="0.25">
      <c r="A16" s="22"/>
      <c r="B16" s="23"/>
      <c r="C16" s="50" t="s">
        <v>17</v>
      </c>
      <c r="D16" s="55"/>
      <c r="E16" s="55"/>
      <c r="F16" s="55"/>
      <c r="G16" s="55"/>
      <c r="H16" s="56"/>
      <c r="I16" s="56"/>
      <c r="J16" s="56"/>
      <c r="K16" s="41">
        <f>K13+K14+K15</f>
        <v>0</v>
      </c>
    </row>
    <row r="17" spans="1:12" s="19" customFormat="1" ht="23.1" customHeight="1" x14ac:dyDescent="0.25">
      <c r="A17" s="53">
        <v>1</v>
      </c>
      <c r="B17" s="54" t="s">
        <v>22</v>
      </c>
      <c r="C17" s="11" t="s">
        <v>38</v>
      </c>
      <c r="D17" s="12">
        <f>E17*5280</f>
        <v>4614.58</v>
      </c>
      <c r="E17" s="13">
        <f>4614.58/5280</f>
        <v>0.87397348484848481</v>
      </c>
      <c r="F17" s="14">
        <v>10</v>
      </c>
      <c r="G17" s="14">
        <f>(F17*D17/9)</f>
        <v>5127.3111111111111</v>
      </c>
      <c r="H17" s="15"/>
      <c r="I17" s="16"/>
      <c r="J17" s="37"/>
      <c r="K17" s="42"/>
    </row>
    <row r="18" spans="1:12" s="19" customFormat="1" ht="23.1" customHeight="1" x14ac:dyDescent="0.25">
      <c r="A18" s="53"/>
      <c r="B18" s="54"/>
      <c r="C18" s="48" t="s">
        <v>12</v>
      </c>
      <c r="D18" s="57"/>
      <c r="E18" s="57"/>
      <c r="F18" s="57"/>
      <c r="G18" s="57"/>
      <c r="H18" s="14">
        <v>1</v>
      </c>
      <c r="I18" s="13" t="s">
        <v>19</v>
      </c>
      <c r="J18" s="39">
        <v>0</v>
      </c>
      <c r="K18" s="40">
        <f t="shared" ref="K18:K20" si="3">H18*J18</f>
        <v>0</v>
      </c>
    </row>
    <row r="19" spans="1:12" s="21" customFormat="1" ht="23.1" customHeight="1" x14ac:dyDescent="0.25">
      <c r="A19" s="53"/>
      <c r="B19" s="54"/>
      <c r="C19" s="48" t="s">
        <v>49</v>
      </c>
      <c r="D19" s="48"/>
      <c r="E19" s="48"/>
      <c r="F19" s="48"/>
      <c r="G19" s="48"/>
      <c r="H19" s="14">
        <v>470</v>
      </c>
      <c r="I19" s="13" t="s">
        <v>20</v>
      </c>
      <c r="J19" s="39">
        <v>0</v>
      </c>
      <c r="K19" s="40">
        <f t="shared" si="3"/>
        <v>0</v>
      </c>
      <c r="L19" s="21" t="s">
        <v>23</v>
      </c>
    </row>
    <row r="20" spans="1:12" s="17" customFormat="1" ht="23.1" customHeight="1" x14ac:dyDescent="0.25">
      <c r="A20" s="53"/>
      <c r="B20" s="54"/>
      <c r="C20" s="48" t="s">
        <v>15</v>
      </c>
      <c r="D20" s="48"/>
      <c r="E20" s="48"/>
      <c r="F20" s="48"/>
      <c r="G20" s="48"/>
      <c r="H20" s="14">
        <f>(D17*20)/9</f>
        <v>10254.622222222222</v>
      </c>
      <c r="I20" s="13" t="s">
        <v>16</v>
      </c>
      <c r="J20" s="39">
        <v>0</v>
      </c>
      <c r="K20" s="40">
        <f t="shared" si="3"/>
        <v>0</v>
      </c>
    </row>
    <row r="21" spans="1:12" s="17" customFormat="1" ht="23.1" customHeight="1" x14ac:dyDescent="0.25">
      <c r="A21" s="53"/>
      <c r="B21" s="54"/>
      <c r="C21" s="50" t="s">
        <v>17</v>
      </c>
      <c r="D21" s="55"/>
      <c r="E21" s="55"/>
      <c r="F21" s="55"/>
      <c r="G21" s="55"/>
      <c r="H21" s="56"/>
      <c r="I21" s="56"/>
      <c r="J21" s="56"/>
      <c r="K21" s="41">
        <f>K18+K19+K20</f>
        <v>0</v>
      </c>
    </row>
    <row r="22" spans="1:12" s="19" customFormat="1" ht="23.1" customHeight="1" x14ac:dyDescent="0.25">
      <c r="A22" s="53">
        <v>1</v>
      </c>
      <c r="B22" s="54" t="s">
        <v>24</v>
      </c>
      <c r="C22" s="11" t="s">
        <v>39</v>
      </c>
      <c r="D22" s="12">
        <f>E22*5280</f>
        <v>6864</v>
      </c>
      <c r="E22" s="13">
        <v>1.3</v>
      </c>
      <c r="F22" s="14">
        <v>10</v>
      </c>
      <c r="G22" s="14">
        <f>F22*D22/9</f>
        <v>7626.666666666667</v>
      </c>
      <c r="H22" s="26"/>
      <c r="I22" s="26"/>
      <c r="J22" s="43"/>
      <c r="K22" s="42"/>
    </row>
    <row r="23" spans="1:12" s="19" customFormat="1" ht="23.1" customHeight="1" x14ac:dyDescent="0.25">
      <c r="A23" s="53"/>
      <c r="B23" s="54"/>
      <c r="C23" s="48" t="s">
        <v>12</v>
      </c>
      <c r="D23" s="48"/>
      <c r="E23" s="48"/>
      <c r="F23" s="48"/>
      <c r="G23" s="48"/>
      <c r="H23" s="20">
        <v>1</v>
      </c>
      <c r="I23" s="20" t="s">
        <v>19</v>
      </c>
      <c r="J23" s="39">
        <v>0</v>
      </c>
      <c r="K23" s="41">
        <f>H23*J23</f>
        <v>0</v>
      </c>
    </row>
    <row r="24" spans="1:12" s="19" customFormat="1" ht="23.1" customHeight="1" x14ac:dyDescent="0.25">
      <c r="A24" s="53"/>
      <c r="B24" s="54"/>
      <c r="C24" s="48" t="s">
        <v>49</v>
      </c>
      <c r="D24" s="48"/>
      <c r="E24" s="48"/>
      <c r="F24" s="48"/>
      <c r="G24" s="48"/>
      <c r="H24" s="14">
        <f>G22*110/2000*1.05</f>
        <v>440.44000000000005</v>
      </c>
      <c r="I24" s="20" t="s">
        <v>20</v>
      </c>
      <c r="J24" s="39">
        <v>0</v>
      </c>
      <c r="K24" s="41">
        <f t="shared" ref="K24:K25" si="4">H24*J24</f>
        <v>0</v>
      </c>
    </row>
    <row r="25" spans="1:12" s="19" customFormat="1" ht="23.1" customHeight="1" x14ac:dyDescent="0.25">
      <c r="A25" s="53"/>
      <c r="B25" s="54"/>
      <c r="C25" s="48" t="s">
        <v>15</v>
      </c>
      <c r="D25" s="48"/>
      <c r="E25" s="48"/>
      <c r="F25" s="48"/>
      <c r="G25" s="48"/>
      <c r="H25" s="14">
        <f>(D22*20)/9</f>
        <v>15253.333333333334</v>
      </c>
      <c r="I25" s="20" t="s">
        <v>16</v>
      </c>
      <c r="J25" s="39">
        <v>0</v>
      </c>
      <c r="K25" s="41">
        <f t="shared" si="4"/>
        <v>0</v>
      </c>
    </row>
    <row r="26" spans="1:12" s="19" customFormat="1" ht="23.1" customHeight="1" x14ac:dyDescent="0.25">
      <c r="A26" s="22"/>
      <c r="B26" s="23"/>
      <c r="C26" s="18"/>
      <c r="D26" s="24"/>
      <c r="E26" s="24"/>
      <c r="F26" s="24"/>
      <c r="G26" s="24"/>
      <c r="H26" s="25"/>
      <c r="I26" s="25"/>
      <c r="J26" s="44"/>
      <c r="K26" s="41">
        <f>K23+K24+K25</f>
        <v>0</v>
      </c>
    </row>
    <row r="27" spans="1:12" s="19" customFormat="1" ht="23.1" customHeight="1" x14ac:dyDescent="0.25">
      <c r="A27" s="53">
        <v>1</v>
      </c>
      <c r="B27" s="54" t="s">
        <v>25</v>
      </c>
      <c r="C27" s="11" t="s">
        <v>40</v>
      </c>
      <c r="D27" s="12">
        <f>E27*5280</f>
        <v>5438.4000000000005</v>
      </c>
      <c r="E27" s="13">
        <v>1.03</v>
      </c>
      <c r="F27" s="14">
        <v>10</v>
      </c>
      <c r="G27" s="14">
        <f>(F27*D27/9)</f>
        <v>6042.6666666666679</v>
      </c>
      <c r="H27" s="15"/>
      <c r="I27" s="16"/>
      <c r="J27" s="37"/>
      <c r="K27" s="42"/>
    </row>
    <row r="28" spans="1:12" s="19" customFormat="1" ht="23.1" customHeight="1" x14ac:dyDescent="0.25">
      <c r="A28" s="53"/>
      <c r="B28" s="54"/>
      <c r="C28" s="48" t="s">
        <v>12</v>
      </c>
      <c r="D28" s="57"/>
      <c r="E28" s="57"/>
      <c r="F28" s="57"/>
      <c r="G28" s="57"/>
      <c r="H28" s="14">
        <v>1</v>
      </c>
      <c r="I28" s="13" t="s">
        <v>19</v>
      </c>
      <c r="J28" s="39">
        <v>0</v>
      </c>
      <c r="K28" s="40">
        <f t="shared" ref="K28:K30" si="5">H28*J28</f>
        <v>0</v>
      </c>
    </row>
    <row r="29" spans="1:12" s="19" customFormat="1" ht="23.1" customHeight="1" x14ac:dyDescent="0.25">
      <c r="A29" s="53"/>
      <c r="B29" s="54"/>
      <c r="C29" s="48" t="s">
        <v>49</v>
      </c>
      <c r="D29" s="48"/>
      <c r="E29" s="48"/>
      <c r="F29" s="48"/>
      <c r="G29" s="48"/>
      <c r="H29" s="14">
        <f>G27*110/2000*1.05</f>
        <v>348.96400000000011</v>
      </c>
      <c r="I29" s="13" t="s">
        <v>20</v>
      </c>
      <c r="J29" s="39">
        <v>0</v>
      </c>
      <c r="K29" s="40">
        <f t="shared" si="5"/>
        <v>0</v>
      </c>
    </row>
    <row r="30" spans="1:12" s="19" customFormat="1" ht="23.1" customHeight="1" x14ac:dyDescent="0.25">
      <c r="A30" s="53"/>
      <c r="B30" s="54"/>
      <c r="C30" s="48" t="s">
        <v>15</v>
      </c>
      <c r="D30" s="48"/>
      <c r="E30" s="48"/>
      <c r="F30" s="48"/>
      <c r="G30" s="48"/>
      <c r="H30" s="14">
        <f>(D27*20)/9</f>
        <v>12085.333333333336</v>
      </c>
      <c r="I30" s="13" t="s">
        <v>16</v>
      </c>
      <c r="J30" s="39">
        <v>0</v>
      </c>
      <c r="K30" s="40">
        <f t="shared" si="5"/>
        <v>0</v>
      </c>
    </row>
    <row r="31" spans="1:12" s="19" customFormat="1" ht="23.1" customHeight="1" x14ac:dyDescent="0.25">
      <c r="A31" s="22"/>
      <c r="B31" s="23"/>
      <c r="C31" s="50" t="s">
        <v>17</v>
      </c>
      <c r="D31" s="55"/>
      <c r="E31" s="55"/>
      <c r="F31" s="55"/>
      <c r="G31" s="55"/>
      <c r="H31" s="56"/>
      <c r="I31" s="56"/>
      <c r="J31" s="56"/>
      <c r="K31" s="41">
        <f>K28+K29+K30</f>
        <v>0</v>
      </c>
    </row>
    <row r="32" spans="1:12" s="19" customFormat="1" ht="23.1" customHeight="1" x14ac:dyDescent="0.25">
      <c r="A32" s="53">
        <v>1</v>
      </c>
      <c r="B32" s="54" t="s">
        <v>26</v>
      </c>
      <c r="C32" s="11" t="s">
        <v>41</v>
      </c>
      <c r="D32" s="12">
        <f>1.94*5280</f>
        <v>10243.199999999999</v>
      </c>
      <c r="E32" s="13">
        <v>1.5</v>
      </c>
      <c r="F32" s="14">
        <v>10</v>
      </c>
      <c r="G32" s="14">
        <f>(F32*D32/9)</f>
        <v>11381.333333333332</v>
      </c>
      <c r="H32" s="15"/>
      <c r="I32" s="16"/>
      <c r="J32" s="37"/>
      <c r="K32" s="42"/>
    </row>
    <row r="33" spans="1:11" s="21" customFormat="1" ht="23.1" customHeight="1" x14ac:dyDescent="0.25">
      <c r="A33" s="53"/>
      <c r="B33" s="54"/>
      <c r="C33" s="48" t="s">
        <v>12</v>
      </c>
      <c r="D33" s="57"/>
      <c r="E33" s="57"/>
      <c r="F33" s="57"/>
      <c r="G33" s="57"/>
      <c r="H33" s="14">
        <v>1</v>
      </c>
      <c r="I33" s="13" t="s">
        <v>19</v>
      </c>
      <c r="J33" s="39">
        <v>0</v>
      </c>
      <c r="K33" s="40">
        <f t="shared" ref="K33:K35" si="6">H33*J33</f>
        <v>0</v>
      </c>
    </row>
    <row r="34" spans="1:11" s="21" customFormat="1" ht="23.1" customHeight="1" x14ac:dyDescent="0.25">
      <c r="A34" s="53"/>
      <c r="B34" s="54"/>
      <c r="C34" s="48" t="s">
        <v>49</v>
      </c>
      <c r="D34" s="48"/>
      <c r="E34" s="48"/>
      <c r="F34" s="48"/>
      <c r="G34" s="48"/>
      <c r="H34" s="14">
        <f>G32*110/2000*1.05</f>
        <v>657.27199999999993</v>
      </c>
      <c r="I34" s="13" t="s">
        <v>20</v>
      </c>
      <c r="J34" s="39">
        <v>0</v>
      </c>
      <c r="K34" s="40">
        <f t="shared" si="6"/>
        <v>0</v>
      </c>
    </row>
    <row r="35" spans="1:11" s="27" customFormat="1" ht="23.1" customHeight="1" x14ac:dyDescent="0.25">
      <c r="A35" s="53"/>
      <c r="B35" s="54"/>
      <c r="C35" s="48" t="s">
        <v>15</v>
      </c>
      <c r="D35" s="48"/>
      <c r="E35" s="48"/>
      <c r="F35" s="48"/>
      <c r="G35" s="48"/>
      <c r="H35" s="14">
        <f>(D32*20)/9</f>
        <v>22762.666666666664</v>
      </c>
      <c r="I35" s="13" t="s">
        <v>16</v>
      </c>
      <c r="J35" s="39">
        <v>0</v>
      </c>
      <c r="K35" s="40">
        <f t="shared" si="6"/>
        <v>0</v>
      </c>
    </row>
    <row r="36" spans="1:11" ht="23.1" customHeight="1" x14ac:dyDescent="0.25">
      <c r="A36" s="22"/>
      <c r="B36" s="23"/>
      <c r="C36" s="50" t="s">
        <v>17</v>
      </c>
      <c r="D36" s="55"/>
      <c r="E36" s="55"/>
      <c r="F36" s="55"/>
      <c r="G36" s="55"/>
      <c r="H36" s="56"/>
      <c r="I36" s="56"/>
      <c r="J36" s="56"/>
      <c r="K36" s="41">
        <f>K33+K34+K35</f>
        <v>0</v>
      </c>
    </row>
    <row r="37" spans="1:11" s="19" customFormat="1" ht="23.1" customHeight="1" x14ac:dyDescent="0.25">
      <c r="A37" s="53">
        <v>1</v>
      </c>
      <c r="B37" s="54" t="s">
        <v>27</v>
      </c>
      <c r="C37" s="11" t="s">
        <v>42</v>
      </c>
      <c r="D37" s="12">
        <f>E37*5280</f>
        <v>11088</v>
      </c>
      <c r="E37" s="13">
        <v>2.1</v>
      </c>
      <c r="F37" s="14">
        <v>10</v>
      </c>
      <c r="G37" s="14">
        <f>(F37*D37/9)</f>
        <v>12320</v>
      </c>
      <c r="H37" s="15"/>
      <c r="I37" s="16"/>
      <c r="J37" s="37"/>
      <c r="K37" s="42"/>
    </row>
    <row r="38" spans="1:11" s="21" customFormat="1" ht="23.1" customHeight="1" x14ac:dyDescent="0.25">
      <c r="A38" s="53"/>
      <c r="B38" s="54"/>
      <c r="C38" s="48" t="s">
        <v>12</v>
      </c>
      <c r="D38" s="48"/>
      <c r="E38" s="48"/>
      <c r="F38" s="48"/>
      <c r="G38" s="48"/>
      <c r="H38" s="14">
        <v>1</v>
      </c>
      <c r="I38" s="13" t="s">
        <v>19</v>
      </c>
      <c r="J38" s="39">
        <v>0</v>
      </c>
      <c r="K38" s="40">
        <f t="shared" ref="K38:K40" si="7">H38*J38</f>
        <v>0</v>
      </c>
    </row>
    <row r="39" spans="1:11" s="21" customFormat="1" ht="23.1" customHeight="1" x14ac:dyDescent="0.25">
      <c r="A39" s="53"/>
      <c r="B39" s="54"/>
      <c r="C39" s="48" t="s">
        <v>49</v>
      </c>
      <c r="D39" s="48"/>
      <c r="E39" s="48"/>
      <c r="F39" s="48"/>
      <c r="G39" s="48"/>
      <c r="H39" s="14">
        <v>339</v>
      </c>
      <c r="I39" s="13" t="s">
        <v>20</v>
      </c>
      <c r="J39" s="39">
        <v>0</v>
      </c>
      <c r="K39" s="40">
        <f t="shared" si="7"/>
        <v>0</v>
      </c>
    </row>
    <row r="40" spans="1:11" s="27" customFormat="1" ht="23.1" customHeight="1" x14ac:dyDescent="0.25">
      <c r="A40" s="53"/>
      <c r="B40" s="54"/>
      <c r="C40" s="48" t="s">
        <v>15</v>
      </c>
      <c r="D40" s="48"/>
      <c r="E40" s="48"/>
      <c r="F40" s="48"/>
      <c r="G40" s="48"/>
      <c r="H40" s="14">
        <f>(D37*20)/9</f>
        <v>24640</v>
      </c>
      <c r="I40" s="13" t="s">
        <v>16</v>
      </c>
      <c r="J40" s="39">
        <v>0</v>
      </c>
      <c r="K40" s="40">
        <f t="shared" si="7"/>
        <v>0</v>
      </c>
    </row>
    <row r="41" spans="1:11" ht="23.1" customHeight="1" x14ac:dyDescent="0.25">
      <c r="A41" s="22"/>
      <c r="B41" s="23"/>
      <c r="C41" s="50" t="s">
        <v>17</v>
      </c>
      <c r="D41" s="55"/>
      <c r="E41" s="55"/>
      <c r="F41" s="55"/>
      <c r="G41" s="55"/>
      <c r="H41" s="56"/>
      <c r="I41" s="56"/>
      <c r="J41" s="56"/>
      <c r="K41" s="41">
        <f>K38+K39+K40</f>
        <v>0</v>
      </c>
    </row>
    <row r="42" spans="1:11" ht="23.1" customHeight="1" x14ac:dyDescent="0.25">
      <c r="A42" s="53">
        <v>1</v>
      </c>
      <c r="B42" s="54" t="s">
        <v>28</v>
      </c>
      <c r="C42" s="11" t="s">
        <v>43</v>
      </c>
      <c r="D42" s="12">
        <f>3.25*5280</f>
        <v>17160</v>
      </c>
      <c r="E42" s="13">
        <v>1.49</v>
      </c>
      <c r="F42" s="14">
        <v>10</v>
      </c>
      <c r="G42" s="14">
        <f>(F42*D42/9)</f>
        <v>19066.666666666668</v>
      </c>
      <c r="H42" s="15"/>
      <c r="I42" s="16"/>
      <c r="J42" s="37"/>
      <c r="K42" s="42"/>
    </row>
    <row r="43" spans="1:11" s="21" customFormat="1" ht="23.1" customHeight="1" x14ac:dyDescent="0.25">
      <c r="A43" s="53"/>
      <c r="B43" s="54"/>
      <c r="C43" s="48" t="s">
        <v>12</v>
      </c>
      <c r="D43" s="48"/>
      <c r="E43" s="48"/>
      <c r="F43" s="48"/>
      <c r="G43" s="48"/>
      <c r="H43" s="14">
        <v>1</v>
      </c>
      <c r="I43" s="13" t="s">
        <v>19</v>
      </c>
      <c r="J43" s="39">
        <v>0</v>
      </c>
      <c r="K43" s="40">
        <f t="shared" ref="K43:K45" si="8">H43*J43</f>
        <v>0</v>
      </c>
    </row>
    <row r="44" spans="1:11" s="21" customFormat="1" ht="23.1" customHeight="1" x14ac:dyDescent="0.25">
      <c r="A44" s="53"/>
      <c r="B44" s="54"/>
      <c r="C44" s="48" t="s">
        <v>49</v>
      </c>
      <c r="D44" s="48"/>
      <c r="E44" s="48"/>
      <c r="F44" s="48"/>
      <c r="G44" s="48"/>
      <c r="H44" s="14">
        <f>G42*110/2000*1.05</f>
        <v>1101.1000000000001</v>
      </c>
      <c r="I44" s="13" t="s">
        <v>20</v>
      </c>
      <c r="J44" s="39">
        <v>0</v>
      </c>
      <c r="K44" s="40">
        <f t="shared" si="8"/>
        <v>0</v>
      </c>
    </row>
    <row r="45" spans="1:11" ht="23.1" customHeight="1" x14ac:dyDescent="0.25">
      <c r="A45" s="53"/>
      <c r="B45" s="54"/>
      <c r="C45" s="48" t="s">
        <v>15</v>
      </c>
      <c r="D45" s="48"/>
      <c r="E45" s="48"/>
      <c r="F45" s="48"/>
      <c r="G45" s="48"/>
      <c r="H45" s="14">
        <f>(D42*20)/9</f>
        <v>38133.333333333336</v>
      </c>
      <c r="I45" s="13" t="s">
        <v>16</v>
      </c>
      <c r="J45" s="39">
        <v>0</v>
      </c>
      <c r="K45" s="40">
        <f t="shared" si="8"/>
        <v>0</v>
      </c>
    </row>
    <row r="46" spans="1:11" ht="23.1" customHeight="1" x14ac:dyDescent="0.25">
      <c r="A46" s="22"/>
      <c r="B46" s="23"/>
      <c r="C46" s="50" t="s">
        <v>17</v>
      </c>
      <c r="D46" s="50"/>
      <c r="E46" s="50"/>
      <c r="F46" s="50"/>
      <c r="G46" s="50"/>
      <c r="H46" s="50"/>
      <c r="I46" s="50"/>
      <c r="J46" s="50"/>
      <c r="K46" s="41">
        <f>SUM(K43:K45)</f>
        <v>0</v>
      </c>
    </row>
    <row r="47" spans="1:11" ht="23.1" customHeight="1" x14ac:dyDescent="0.25">
      <c r="A47" s="53">
        <v>1</v>
      </c>
      <c r="B47" s="54" t="s">
        <v>29</v>
      </c>
      <c r="C47" s="11" t="s">
        <v>44</v>
      </c>
      <c r="D47" s="12">
        <f>E47*5280</f>
        <v>2686</v>
      </c>
      <c r="E47" s="13">
        <f>2686/5280</f>
        <v>0.50871212121212117</v>
      </c>
      <c r="F47" s="14">
        <v>10</v>
      </c>
      <c r="G47" s="14">
        <f>(F47*D47/9)</f>
        <v>2984.4444444444443</v>
      </c>
      <c r="H47" s="15"/>
      <c r="I47" s="16"/>
      <c r="J47" s="37"/>
      <c r="K47" s="42"/>
    </row>
    <row r="48" spans="1:11" ht="23.1" customHeight="1" x14ac:dyDescent="0.25">
      <c r="A48" s="53"/>
      <c r="B48" s="54"/>
      <c r="C48" s="48" t="s">
        <v>12</v>
      </c>
      <c r="D48" s="48"/>
      <c r="E48" s="48"/>
      <c r="F48" s="48"/>
      <c r="G48" s="48"/>
      <c r="H48" s="14">
        <v>1</v>
      </c>
      <c r="I48" s="13" t="s">
        <v>19</v>
      </c>
      <c r="J48" s="39">
        <v>0</v>
      </c>
      <c r="K48" s="40">
        <f>H48*J48</f>
        <v>0</v>
      </c>
    </row>
    <row r="49" spans="1:11" ht="23.1" customHeight="1" x14ac:dyDescent="0.25">
      <c r="A49" s="53"/>
      <c r="B49" s="54"/>
      <c r="C49" s="48" t="s">
        <v>49</v>
      </c>
      <c r="D49" s="48"/>
      <c r="E49" s="48"/>
      <c r="F49" s="48"/>
      <c r="G49" s="48"/>
      <c r="H49" s="14">
        <f>G47*110/2000*1.05</f>
        <v>172.35166666666669</v>
      </c>
      <c r="I49" s="13" t="s">
        <v>20</v>
      </c>
      <c r="J49" s="39">
        <v>0</v>
      </c>
      <c r="K49" s="40">
        <f>H49*J49</f>
        <v>0</v>
      </c>
    </row>
    <row r="50" spans="1:11" s="8" customFormat="1" ht="23.1" customHeight="1" x14ac:dyDescent="0.25">
      <c r="A50" s="53"/>
      <c r="B50" s="54"/>
      <c r="C50" s="48" t="s">
        <v>15</v>
      </c>
      <c r="D50" s="48"/>
      <c r="E50" s="48"/>
      <c r="F50" s="48"/>
      <c r="G50" s="48"/>
      <c r="H50" s="14">
        <f>(D47*20)/9</f>
        <v>5968.8888888888887</v>
      </c>
      <c r="I50" s="13" t="s">
        <v>16</v>
      </c>
      <c r="J50" s="39">
        <v>0</v>
      </c>
      <c r="K50" s="40">
        <f>H50*J50</f>
        <v>0</v>
      </c>
    </row>
    <row r="51" spans="1:11" ht="23.1" customHeight="1" x14ac:dyDescent="0.25">
      <c r="A51" s="22"/>
      <c r="B51" s="23"/>
      <c r="C51" s="50" t="s">
        <v>17</v>
      </c>
      <c r="D51" s="50"/>
      <c r="E51" s="50"/>
      <c r="F51" s="50"/>
      <c r="G51" s="50"/>
      <c r="H51" s="50"/>
      <c r="I51" s="50"/>
      <c r="J51" s="50"/>
      <c r="K51" s="41">
        <f>K48+K49+K50</f>
        <v>0</v>
      </c>
    </row>
    <row r="52" spans="1:11" ht="23.1" customHeight="1" x14ac:dyDescent="0.25">
      <c r="A52" s="53">
        <v>1</v>
      </c>
      <c r="B52" s="54" t="s">
        <v>30</v>
      </c>
      <c r="C52" s="11" t="s">
        <v>45</v>
      </c>
      <c r="D52" s="12">
        <f>E52*5280</f>
        <v>8289.6</v>
      </c>
      <c r="E52" s="13">
        <v>1.57</v>
      </c>
      <c r="F52" s="14">
        <v>10</v>
      </c>
      <c r="G52" s="14">
        <f>(F52*D52/9)</f>
        <v>9210.6666666666661</v>
      </c>
      <c r="H52" s="15"/>
      <c r="I52" s="16"/>
      <c r="J52" s="37"/>
      <c r="K52" s="42"/>
    </row>
    <row r="53" spans="1:11" ht="23.1" customHeight="1" x14ac:dyDescent="0.25">
      <c r="A53" s="53"/>
      <c r="B53" s="54"/>
      <c r="C53" s="48" t="s">
        <v>12</v>
      </c>
      <c r="D53" s="48"/>
      <c r="E53" s="48"/>
      <c r="F53" s="48"/>
      <c r="G53" s="48"/>
      <c r="H53" s="14">
        <v>1</v>
      </c>
      <c r="I53" s="13" t="s">
        <v>19</v>
      </c>
      <c r="J53" s="39">
        <v>0</v>
      </c>
      <c r="K53" s="40">
        <f>H53*J53</f>
        <v>0</v>
      </c>
    </row>
    <row r="54" spans="1:11" ht="23.1" customHeight="1" x14ac:dyDescent="0.25">
      <c r="A54" s="53"/>
      <c r="B54" s="54"/>
      <c r="C54" s="48" t="s">
        <v>49</v>
      </c>
      <c r="D54" s="48"/>
      <c r="E54" s="48"/>
      <c r="F54" s="48"/>
      <c r="G54" s="48"/>
      <c r="H54" s="14">
        <f>G52*110/2000*1.05</f>
        <v>531.91600000000005</v>
      </c>
      <c r="I54" s="13" t="s">
        <v>20</v>
      </c>
      <c r="J54" s="39">
        <v>0</v>
      </c>
      <c r="K54" s="40">
        <f>H54*J54</f>
        <v>0</v>
      </c>
    </row>
    <row r="55" spans="1:11" ht="23.1" customHeight="1" x14ac:dyDescent="0.25">
      <c r="A55" s="53"/>
      <c r="B55" s="54"/>
      <c r="C55" s="48" t="s">
        <v>15</v>
      </c>
      <c r="D55" s="48"/>
      <c r="E55" s="48"/>
      <c r="F55" s="48"/>
      <c r="G55" s="48"/>
      <c r="H55" s="14">
        <f>(D52*20)/9</f>
        <v>18421.333333333332</v>
      </c>
      <c r="I55" s="13" t="s">
        <v>16</v>
      </c>
      <c r="J55" s="39">
        <v>0</v>
      </c>
      <c r="K55" s="40">
        <f>H55*J55</f>
        <v>0</v>
      </c>
    </row>
    <row r="56" spans="1:11" ht="23.1" customHeight="1" x14ac:dyDescent="0.25">
      <c r="A56" s="22"/>
      <c r="B56" s="23"/>
      <c r="C56" s="50" t="s">
        <v>17</v>
      </c>
      <c r="D56" s="50"/>
      <c r="E56" s="50"/>
      <c r="F56" s="50"/>
      <c r="G56" s="50"/>
      <c r="H56" s="50"/>
      <c r="I56" s="50"/>
      <c r="J56" s="50"/>
      <c r="K56" s="41">
        <f>K53+K54+K55</f>
        <v>0</v>
      </c>
    </row>
    <row r="57" spans="1:11" ht="23.1" customHeight="1" x14ac:dyDescent="0.25">
      <c r="A57" s="53">
        <v>1</v>
      </c>
      <c r="B57" s="54" t="s">
        <v>32</v>
      </c>
      <c r="C57" s="11" t="s">
        <v>46</v>
      </c>
      <c r="D57" s="12">
        <f>E57*5280</f>
        <v>1705</v>
      </c>
      <c r="E57" s="13">
        <f>1705/5280</f>
        <v>0.32291666666666669</v>
      </c>
      <c r="F57" s="14">
        <v>10</v>
      </c>
      <c r="G57" s="14">
        <f>(F57*D57/9)</f>
        <v>1894.4444444444443</v>
      </c>
      <c r="H57" s="15"/>
      <c r="I57" s="16"/>
      <c r="J57" s="37"/>
      <c r="K57" s="42"/>
    </row>
    <row r="58" spans="1:11" ht="23.1" customHeight="1" x14ac:dyDescent="0.25">
      <c r="A58" s="53"/>
      <c r="B58" s="54"/>
      <c r="C58" s="48" t="s">
        <v>12</v>
      </c>
      <c r="D58" s="48"/>
      <c r="E58" s="48"/>
      <c r="F58" s="48"/>
      <c r="G58" s="48"/>
      <c r="H58" s="14">
        <v>1</v>
      </c>
      <c r="I58" s="13" t="s">
        <v>19</v>
      </c>
      <c r="J58" s="39">
        <v>0</v>
      </c>
      <c r="K58" s="40">
        <f>H58*J58</f>
        <v>0</v>
      </c>
    </row>
    <row r="59" spans="1:11" ht="23.1" customHeight="1" x14ac:dyDescent="0.25">
      <c r="A59" s="53"/>
      <c r="B59" s="54"/>
      <c r="C59" s="48" t="s">
        <v>49</v>
      </c>
      <c r="D59" s="48"/>
      <c r="E59" s="48"/>
      <c r="F59" s="48"/>
      <c r="G59" s="48"/>
      <c r="H59" s="14">
        <f>G57*110/2000*1.05</f>
        <v>109.40416666666667</v>
      </c>
      <c r="I59" s="13" t="s">
        <v>20</v>
      </c>
      <c r="J59" s="39">
        <v>0</v>
      </c>
      <c r="K59" s="40">
        <f>H59*J59</f>
        <v>0</v>
      </c>
    </row>
    <row r="60" spans="1:11" ht="23.1" customHeight="1" x14ac:dyDescent="0.25">
      <c r="A60" s="53"/>
      <c r="B60" s="54"/>
      <c r="C60" s="48" t="s">
        <v>15</v>
      </c>
      <c r="D60" s="48"/>
      <c r="E60" s="48"/>
      <c r="F60" s="48"/>
      <c r="G60" s="48"/>
      <c r="H60" s="14">
        <f>(D57*20)/9</f>
        <v>3788.8888888888887</v>
      </c>
      <c r="I60" s="13" t="s">
        <v>16</v>
      </c>
      <c r="J60" s="39">
        <v>0</v>
      </c>
      <c r="K60" s="40">
        <f>H60*J60</f>
        <v>0</v>
      </c>
    </row>
    <row r="61" spans="1:11" ht="23.1" customHeight="1" x14ac:dyDescent="0.25">
      <c r="A61" s="22"/>
      <c r="B61" s="23"/>
      <c r="C61" s="50" t="s">
        <v>17</v>
      </c>
      <c r="D61" s="50"/>
      <c r="E61" s="50"/>
      <c r="F61" s="50"/>
      <c r="G61" s="50"/>
      <c r="H61" s="50"/>
      <c r="I61" s="50"/>
      <c r="J61" s="50"/>
      <c r="K61" s="41">
        <f>K58+K59+K60</f>
        <v>0</v>
      </c>
    </row>
    <row r="62" spans="1:11" ht="23.1" customHeight="1" x14ac:dyDescent="0.25">
      <c r="A62" s="53">
        <v>1</v>
      </c>
      <c r="B62" s="54" t="s">
        <v>33</v>
      </c>
      <c r="C62" s="11" t="s">
        <v>47</v>
      </c>
      <c r="D62" s="12">
        <f>E62*5280</f>
        <v>5280</v>
      </c>
      <c r="E62" s="13">
        <v>1</v>
      </c>
      <c r="F62" s="14">
        <v>10</v>
      </c>
      <c r="G62" s="14">
        <f>(F62*D62/9)</f>
        <v>5866.666666666667</v>
      </c>
      <c r="H62" s="15"/>
      <c r="I62" s="16"/>
      <c r="J62" s="37"/>
      <c r="K62" s="42"/>
    </row>
    <row r="63" spans="1:11" ht="23.1" customHeight="1" x14ac:dyDescent="0.25">
      <c r="A63" s="53"/>
      <c r="B63" s="54"/>
      <c r="C63" s="48" t="s">
        <v>12</v>
      </c>
      <c r="D63" s="48"/>
      <c r="E63" s="48"/>
      <c r="F63" s="48"/>
      <c r="G63" s="48"/>
      <c r="H63" s="14">
        <v>1</v>
      </c>
      <c r="I63" s="13" t="s">
        <v>19</v>
      </c>
      <c r="J63" s="39">
        <v>0</v>
      </c>
      <c r="K63" s="40">
        <f>H63*J63</f>
        <v>0</v>
      </c>
    </row>
    <row r="64" spans="1:11" ht="23.1" customHeight="1" x14ac:dyDescent="0.25">
      <c r="A64" s="53"/>
      <c r="B64" s="54"/>
      <c r="C64" s="48" t="s">
        <v>49</v>
      </c>
      <c r="D64" s="48"/>
      <c r="E64" s="48"/>
      <c r="F64" s="48"/>
      <c r="G64" s="48"/>
      <c r="H64" s="14">
        <f>G62*110/2000*1.05</f>
        <v>338.8</v>
      </c>
      <c r="I64" s="13" t="s">
        <v>20</v>
      </c>
      <c r="J64" s="39">
        <v>0</v>
      </c>
      <c r="K64" s="40">
        <f>H64*J64</f>
        <v>0</v>
      </c>
    </row>
    <row r="65" spans="1:11" ht="23.1" customHeight="1" x14ac:dyDescent="0.25">
      <c r="A65" s="53"/>
      <c r="B65" s="54"/>
      <c r="C65" s="48" t="s">
        <v>15</v>
      </c>
      <c r="D65" s="48"/>
      <c r="E65" s="48"/>
      <c r="F65" s="48"/>
      <c r="G65" s="48"/>
      <c r="H65" s="14">
        <f>(D62*20)/9</f>
        <v>11733.333333333334</v>
      </c>
      <c r="I65" s="13" t="s">
        <v>16</v>
      </c>
      <c r="J65" s="39">
        <v>0</v>
      </c>
      <c r="K65" s="40">
        <f>H65*J65</f>
        <v>0</v>
      </c>
    </row>
    <row r="66" spans="1:11" ht="23.1" customHeight="1" x14ac:dyDescent="0.25">
      <c r="A66" s="22"/>
      <c r="B66" s="23"/>
      <c r="C66" s="50" t="s">
        <v>17</v>
      </c>
      <c r="D66" s="50"/>
      <c r="E66" s="50"/>
      <c r="F66" s="50"/>
      <c r="G66" s="50"/>
      <c r="H66" s="50"/>
      <c r="I66" s="50"/>
      <c r="J66" s="50"/>
      <c r="K66" s="41">
        <f>K63+K64+K65</f>
        <v>0</v>
      </c>
    </row>
    <row r="67" spans="1:11" ht="23.1" customHeight="1" x14ac:dyDescent="0.25">
      <c r="A67" s="53">
        <v>1</v>
      </c>
      <c r="B67" s="54" t="s">
        <v>34</v>
      </c>
      <c r="C67" s="11" t="s">
        <v>48</v>
      </c>
      <c r="D67" s="12">
        <f>E67*5280</f>
        <v>7497.5999999999995</v>
      </c>
      <c r="E67" s="13">
        <v>1.42</v>
      </c>
      <c r="F67" s="14">
        <v>10</v>
      </c>
      <c r="G67" s="14">
        <f>(F67*D67/9)</f>
        <v>8330.6666666666661</v>
      </c>
      <c r="H67" s="15"/>
      <c r="I67" s="16"/>
      <c r="J67" s="37"/>
      <c r="K67" s="42"/>
    </row>
    <row r="68" spans="1:11" ht="23.1" customHeight="1" x14ac:dyDescent="0.25">
      <c r="A68" s="53"/>
      <c r="B68" s="54"/>
      <c r="C68" s="48" t="s">
        <v>12</v>
      </c>
      <c r="D68" s="48"/>
      <c r="E68" s="48"/>
      <c r="F68" s="48"/>
      <c r="G68" s="48"/>
      <c r="H68" s="14">
        <v>1</v>
      </c>
      <c r="I68" s="13" t="s">
        <v>19</v>
      </c>
      <c r="J68" s="39">
        <v>0</v>
      </c>
      <c r="K68" s="40">
        <f>H68*J68</f>
        <v>0</v>
      </c>
    </row>
    <row r="69" spans="1:11" ht="23.1" customHeight="1" x14ac:dyDescent="0.25">
      <c r="A69" s="53"/>
      <c r="B69" s="54"/>
      <c r="C69" s="48" t="s">
        <v>49</v>
      </c>
      <c r="D69" s="48"/>
      <c r="E69" s="48"/>
      <c r="F69" s="48"/>
      <c r="G69" s="48"/>
      <c r="H69" s="14">
        <f>G67*110/2000*1.05</f>
        <v>481.09599999999995</v>
      </c>
      <c r="I69" s="13" t="s">
        <v>20</v>
      </c>
      <c r="J69" s="39">
        <v>0</v>
      </c>
      <c r="K69" s="40">
        <f>H69*J69</f>
        <v>0</v>
      </c>
    </row>
    <row r="70" spans="1:11" ht="23.1" customHeight="1" x14ac:dyDescent="0.25">
      <c r="A70" s="53"/>
      <c r="B70" s="54"/>
      <c r="C70" s="48" t="s">
        <v>15</v>
      </c>
      <c r="D70" s="48"/>
      <c r="E70" s="48"/>
      <c r="F70" s="48"/>
      <c r="G70" s="48"/>
      <c r="H70" s="14">
        <f>(D67*20)/9</f>
        <v>16661.333333333332</v>
      </c>
      <c r="I70" s="13" t="s">
        <v>16</v>
      </c>
      <c r="J70" s="39">
        <v>0</v>
      </c>
      <c r="K70" s="40">
        <f>H70*J70</f>
        <v>0</v>
      </c>
    </row>
    <row r="71" spans="1:11" ht="23.1" customHeight="1" x14ac:dyDescent="0.25">
      <c r="A71" s="22"/>
      <c r="B71" s="23"/>
      <c r="C71" s="50" t="s">
        <v>17</v>
      </c>
      <c r="D71" s="50"/>
      <c r="E71" s="50"/>
      <c r="F71" s="50"/>
      <c r="G71" s="50"/>
      <c r="H71" s="50"/>
      <c r="I71" s="50"/>
      <c r="J71" s="50"/>
      <c r="K71" s="41">
        <f>SUM(K68:K70)</f>
        <v>0</v>
      </c>
    </row>
    <row r="72" spans="1:11" ht="23.1" customHeight="1" x14ac:dyDescent="0.25">
      <c r="A72" s="22"/>
      <c r="B72" s="23"/>
      <c r="C72" s="29"/>
      <c r="D72" s="29"/>
      <c r="E72" s="29"/>
      <c r="F72" s="29"/>
      <c r="G72" s="29"/>
      <c r="H72" s="29"/>
      <c r="I72" s="29"/>
      <c r="J72" s="45"/>
      <c r="K72" s="42"/>
    </row>
    <row r="73" spans="1:11" ht="23.1" customHeight="1" x14ac:dyDescent="0.25">
      <c r="A73" s="9"/>
      <c r="B73" s="10"/>
      <c r="C73" s="58" t="s">
        <v>31</v>
      </c>
      <c r="D73" s="58"/>
      <c r="E73" s="58"/>
      <c r="F73" s="58"/>
      <c r="G73" s="58"/>
      <c r="H73" s="58"/>
      <c r="I73" s="58"/>
      <c r="J73" s="58"/>
      <c r="K73" s="46">
        <f>K6+K11+K16+K21+K26+K31+K41+K46+K51+K36+K56+K61+K66+K71</f>
        <v>0</v>
      </c>
    </row>
    <row r="74" spans="1:11" ht="23.1" customHeight="1" x14ac:dyDescent="0.25">
      <c r="A74" s="30"/>
      <c r="B74" s="30"/>
      <c r="C74" s="30"/>
      <c r="D74" s="30"/>
      <c r="E74" s="47"/>
      <c r="F74" s="30"/>
      <c r="G74" s="30"/>
      <c r="H74" s="30"/>
      <c r="I74" s="30"/>
      <c r="J74" s="30"/>
      <c r="K74" s="30"/>
    </row>
    <row r="75" spans="1:11" ht="23.1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ht="23.1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ht="23.1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ht="23.1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ht="23.1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ht="23.1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ht="23.1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ht="23.1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ht="23.1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ht="23.1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ht="23.1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ht="23.1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87" spans="1:11" ht="23.1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</row>
    <row r="88" spans="1:11" ht="23.1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</row>
    <row r="89" spans="1:11" ht="23.1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</row>
    <row r="90" spans="1:11" ht="23.1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</row>
    <row r="91" spans="1:11" ht="23.1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</row>
    <row r="92" spans="1:11" ht="23.1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</row>
    <row r="93" spans="1:11" ht="23.1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</row>
    <row r="94" spans="1:11" ht="23.1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</row>
    <row r="95" spans="1:11" ht="23.1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</row>
    <row r="96" spans="1:11" ht="23.1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</row>
    <row r="97" spans="1:11" ht="23.1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</row>
    <row r="98" spans="1:11" ht="23.1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</row>
    <row r="99" spans="1:11" ht="23.1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</row>
    <row r="100" spans="1:11" ht="23.1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1:11" ht="23.1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1:11" ht="23.1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1:11" ht="23.1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1:11" ht="23.1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1:11" ht="23.1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</row>
    <row r="106" spans="1:11" ht="23.1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</row>
    <row r="107" spans="1:11" ht="23.1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1:11" ht="23.1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1:11" ht="23.1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1:11" ht="23.1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</row>
    <row r="111" spans="1:11" ht="23.1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 ht="23.1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1:11" ht="23.1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</row>
    <row r="114" spans="1:11" ht="23.1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1:11" ht="23.1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1:11" ht="23.1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1" ht="23.1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1:11" ht="23.1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</row>
    <row r="119" spans="1:11" ht="23.1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</row>
    <row r="120" spans="1:11" ht="23.1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</row>
    <row r="121" spans="1:11" ht="23.1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1:11" ht="23.1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1:11" ht="23.1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1:11" ht="23.1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1:11" ht="23.1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</row>
    <row r="126" spans="1:11" ht="23.1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1:11" ht="23.1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1:11" ht="23.1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1:11" ht="23.1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1:11" ht="23.1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1:11" ht="23.1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1:11" ht="23.1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1:11" ht="23.1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1:11" ht="23.1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1:11" ht="23.1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</row>
    <row r="136" spans="1:11" ht="23.1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</row>
    <row r="137" spans="1:11" ht="23.1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</row>
    <row r="138" spans="1:11" ht="23.1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</row>
    <row r="139" spans="1:11" ht="23.1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</row>
    <row r="140" spans="1:11" ht="23.1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</row>
    <row r="141" spans="1:11" ht="23.1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</row>
    <row r="142" spans="1:11" ht="23.1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</row>
    <row r="143" spans="1:11" ht="23.1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</row>
    <row r="144" spans="1:11" ht="23.1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</row>
    <row r="145" spans="1:11" ht="23.1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</row>
    <row r="146" spans="1:11" ht="23.1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</row>
    <row r="147" spans="1:11" ht="23.1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</row>
    <row r="148" spans="1:11" ht="23.1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</row>
    <row r="149" spans="1:11" ht="23.1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</row>
    <row r="150" spans="1:11" ht="23.1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1:11" ht="23.1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</row>
    <row r="152" spans="1:11" ht="23.1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</row>
    <row r="153" spans="1:11" ht="23.1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</row>
    <row r="154" spans="1:11" ht="23.1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</row>
    <row r="155" spans="1:11" ht="23.1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</row>
    <row r="156" spans="1:11" ht="23.1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</row>
    <row r="157" spans="1:11" ht="23.1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</row>
    <row r="158" spans="1:11" ht="23.1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</row>
    <row r="159" spans="1:11" ht="23.1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</row>
    <row r="160" spans="1:11" ht="23.1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</row>
    <row r="161" spans="1:11" ht="23.1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</row>
    <row r="162" spans="1:11" ht="23.1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</row>
    <row r="163" spans="1:11" ht="23.1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</row>
    <row r="164" spans="1:11" ht="23.1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</row>
    <row r="165" spans="1:11" ht="23.1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</row>
    <row r="166" spans="1:11" ht="23.1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</row>
    <row r="167" spans="1:11" ht="23.1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</row>
    <row r="168" spans="1:11" ht="23.1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</row>
    <row r="169" spans="1:11" ht="23.1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</row>
    <row r="170" spans="1:11" ht="23.1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</row>
    <row r="171" spans="1:11" ht="23.1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</row>
    <row r="172" spans="1:11" ht="23.1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</row>
    <row r="173" spans="1:11" ht="23.1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</row>
    <row r="174" spans="1:11" ht="23.1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</row>
    <row r="175" spans="1:11" ht="23.1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</row>
    <row r="176" spans="1:11" ht="23.1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</row>
    <row r="177" spans="1:11" ht="23.1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</row>
    <row r="178" spans="1:11" ht="23.1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</row>
    <row r="179" spans="1:11" ht="23.1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</row>
    <row r="180" spans="1:11" ht="23.1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</row>
    <row r="181" spans="1:11" s="17" customFormat="1" ht="23.1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</row>
    <row r="182" spans="1:11" s="17" customFormat="1" ht="23.1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</row>
    <row r="183" spans="1:11" s="17" customFormat="1" ht="23.1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</row>
    <row r="184" spans="1:11" s="17" customFormat="1" ht="23.1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</row>
    <row r="185" spans="1:11" s="17" customFormat="1" ht="23.1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</row>
    <row r="186" spans="1:11" s="17" customFormat="1" ht="23.1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</row>
    <row r="187" spans="1:11" s="17" customFormat="1" ht="23.1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</row>
    <row r="188" spans="1:11" s="17" customFormat="1" ht="23.1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</row>
    <row r="189" spans="1:11" s="17" customFormat="1" ht="23.1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</row>
    <row r="190" spans="1:11" s="31" customFormat="1" ht="23.1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</row>
    <row r="191" spans="1:11" s="31" customFormat="1" ht="23.1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</row>
    <row r="192" spans="1:11" s="31" customFormat="1" ht="23.1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</row>
    <row r="193" spans="1:11" s="31" customFormat="1" ht="23.1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</row>
    <row r="194" spans="1:11" s="31" customFormat="1" ht="23.1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</row>
    <row r="195" spans="1:11" s="31" customFormat="1" ht="23.1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</row>
    <row r="196" spans="1:11" s="31" customFormat="1" ht="23.1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</row>
    <row r="197" spans="1:11" s="31" customFormat="1" ht="23.1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</row>
    <row r="198" spans="1:11" s="31" customFormat="1" ht="23.1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</row>
    <row r="199" spans="1:11" s="31" customFormat="1" ht="23.1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</row>
    <row r="200" spans="1:11" s="31" customFormat="1" ht="23.1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</row>
    <row r="201" spans="1:11" s="31" customFormat="1" ht="23.1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</row>
    <row r="202" spans="1:11" s="31" customFormat="1" ht="23.1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</row>
    <row r="203" spans="1:11" s="31" customFormat="1" ht="23.1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</row>
    <row r="204" spans="1:11" s="31" customFormat="1" ht="23.1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</row>
    <row r="205" spans="1:11" s="31" customFormat="1" ht="23.1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</row>
    <row r="206" spans="1:11" s="31" customFormat="1" ht="23.1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</row>
    <row r="207" spans="1:11" s="31" customFormat="1" ht="23.1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</row>
    <row r="208" spans="1:11" s="31" customFormat="1" ht="23.1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</row>
    <row r="209" spans="1:11" ht="23.1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</row>
    <row r="210" spans="1:11" ht="23.1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</row>
    <row r="211" spans="1:11" ht="23.1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</row>
    <row r="212" spans="1:11" ht="23.1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</row>
    <row r="213" spans="1:11" ht="23.1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</row>
    <row r="214" spans="1:11" ht="23.1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</row>
    <row r="215" spans="1:11" ht="23.1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</row>
    <row r="216" spans="1:11" ht="23.1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</row>
    <row r="217" spans="1:11" ht="23.1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</row>
    <row r="218" spans="1:11" ht="23.1" customHeight="1" x14ac:dyDescent="0.25">
      <c r="A218" s="30"/>
      <c r="B218" s="30"/>
      <c r="C218" s="32"/>
      <c r="D218" s="31"/>
      <c r="E218" s="31"/>
      <c r="F218" s="31"/>
      <c r="G218" s="31"/>
      <c r="H218" s="31"/>
      <c r="I218" s="31"/>
      <c r="J218" s="31"/>
      <c r="K218" s="31"/>
    </row>
    <row r="219" spans="1:11" ht="23.1" customHeight="1" x14ac:dyDescent="0.25">
      <c r="A219" s="28"/>
      <c r="B219" s="28"/>
      <c r="C219" s="32"/>
      <c r="D219" s="31"/>
      <c r="E219" s="31"/>
      <c r="F219" s="31"/>
      <c r="G219" s="31"/>
      <c r="H219" s="31"/>
      <c r="I219" s="31"/>
      <c r="J219" s="31"/>
      <c r="K219" s="31"/>
    </row>
    <row r="220" spans="1:11" ht="23.1" customHeight="1" x14ac:dyDescent="0.25">
      <c r="A220" s="28"/>
      <c r="B220" s="28"/>
      <c r="C220" s="32"/>
      <c r="D220" s="31"/>
      <c r="E220" s="31"/>
      <c r="F220" s="31"/>
      <c r="G220" s="31"/>
      <c r="H220" s="31"/>
      <c r="I220" s="31"/>
      <c r="J220" s="31"/>
      <c r="K220" s="31"/>
    </row>
    <row r="221" spans="1:11" ht="23.1" customHeight="1" x14ac:dyDescent="0.25">
      <c r="A221" s="28"/>
      <c r="B221" s="28"/>
      <c r="C221" s="32"/>
      <c r="D221" s="31"/>
      <c r="E221" s="31"/>
      <c r="F221" s="31"/>
      <c r="G221" s="31"/>
      <c r="H221" s="31"/>
      <c r="I221" s="31"/>
      <c r="J221" s="31"/>
      <c r="K221" s="31"/>
    </row>
    <row r="222" spans="1:11" ht="23.1" customHeight="1" x14ac:dyDescent="0.25">
      <c r="A222" s="28"/>
      <c r="B222" s="28"/>
      <c r="C222" s="32"/>
      <c r="D222" s="31"/>
      <c r="E222" s="31"/>
      <c r="F222" s="31"/>
      <c r="G222" s="31"/>
      <c r="H222" s="31"/>
      <c r="I222" s="31"/>
      <c r="J222" s="31"/>
      <c r="K222" s="31"/>
    </row>
    <row r="223" spans="1:11" ht="23.1" customHeight="1" x14ac:dyDescent="0.25">
      <c r="A223" s="28"/>
      <c r="B223" s="28"/>
      <c r="C223" s="32"/>
      <c r="D223" s="31"/>
      <c r="E223" s="31"/>
      <c r="F223" s="31"/>
      <c r="G223" s="31"/>
      <c r="H223" s="31"/>
      <c r="I223" s="31"/>
      <c r="J223" s="31"/>
      <c r="K223" s="31"/>
    </row>
    <row r="224" spans="1:11" ht="23.1" customHeight="1" x14ac:dyDescent="0.25">
      <c r="A224" s="28"/>
      <c r="B224" s="28"/>
      <c r="C224" s="32"/>
      <c r="D224" s="31"/>
      <c r="E224" s="31"/>
      <c r="F224" s="31"/>
      <c r="G224" s="31"/>
      <c r="H224" s="31"/>
      <c r="I224" s="31"/>
      <c r="J224" s="31"/>
      <c r="K224" s="31"/>
    </row>
    <row r="225" spans="1:11" ht="23.1" customHeight="1" x14ac:dyDescent="0.25">
      <c r="A225" s="28"/>
      <c r="B225" s="28"/>
      <c r="C225" s="32"/>
      <c r="D225" s="31"/>
      <c r="E225" s="31"/>
      <c r="F225" s="31"/>
      <c r="G225" s="31"/>
      <c r="H225" s="31"/>
      <c r="I225" s="31"/>
      <c r="J225" s="31"/>
      <c r="K225" s="31"/>
    </row>
    <row r="226" spans="1:11" ht="23.1" customHeight="1" x14ac:dyDescent="0.25">
      <c r="A226" s="28"/>
      <c r="B226" s="28"/>
      <c r="C226" s="32"/>
      <c r="D226" s="31"/>
      <c r="E226" s="31"/>
      <c r="F226" s="31"/>
      <c r="G226" s="31"/>
      <c r="H226" s="31"/>
      <c r="I226" s="31"/>
      <c r="J226" s="31"/>
      <c r="K226" s="31"/>
    </row>
    <row r="227" spans="1:11" ht="23.1" customHeight="1" x14ac:dyDescent="0.25">
      <c r="A227" s="28"/>
      <c r="B227" s="28"/>
      <c r="C227" s="32"/>
      <c r="D227" s="31"/>
      <c r="E227" s="31"/>
      <c r="F227" s="31"/>
      <c r="G227" s="31"/>
      <c r="H227" s="31"/>
      <c r="I227" s="31"/>
      <c r="J227" s="31"/>
      <c r="K227" s="31"/>
    </row>
    <row r="228" spans="1:11" ht="23.1" customHeight="1" x14ac:dyDescent="0.25">
      <c r="A228" s="28"/>
      <c r="B228" s="28"/>
      <c r="C228" s="32"/>
      <c r="D228" s="31"/>
      <c r="E228" s="31"/>
      <c r="F228" s="31"/>
      <c r="G228" s="31"/>
      <c r="H228" s="31"/>
      <c r="I228" s="31"/>
      <c r="J228" s="31"/>
      <c r="K228" s="31"/>
    </row>
    <row r="229" spans="1:11" ht="23.1" customHeight="1" x14ac:dyDescent="0.25">
      <c r="A229" s="28"/>
      <c r="B229" s="28"/>
      <c r="C229" s="32"/>
      <c r="D229" s="31"/>
      <c r="E229" s="31"/>
      <c r="F229" s="31"/>
      <c r="G229" s="31"/>
      <c r="H229" s="31"/>
      <c r="I229" s="31"/>
      <c r="J229" s="31"/>
      <c r="K229" s="31"/>
    </row>
    <row r="230" spans="1:11" ht="23.1" customHeight="1" x14ac:dyDescent="0.25">
      <c r="A230" s="28"/>
      <c r="B230" s="28"/>
      <c r="C230" s="32"/>
      <c r="D230" s="31"/>
      <c r="E230" s="31"/>
      <c r="F230" s="31"/>
      <c r="G230" s="31"/>
      <c r="H230" s="31"/>
      <c r="I230" s="31"/>
      <c r="J230" s="31"/>
      <c r="K230" s="31"/>
    </row>
    <row r="231" spans="1:11" ht="23.1" customHeight="1" x14ac:dyDescent="0.25">
      <c r="A231" s="28"/>
      <c r="B231" s="28"/>
      <c r="C231" s="32"/>
      <c r="D231" s="31"/>
      <c r="E231" s="31"/>
      <c r="F231" s="31"/>
      <c r="G231" s="31"/>
      <c r="H231" s="31"/>
      <c r="I231" s="31"/>
      <c r="J231" s="31"/>
      <c r="K231" s="31"/>
    </row>
    <row r="232" spans="1:11" ht="23.1" customHeight="1" x14ac:dyDescent="0.25">
      <c r="A232" s="28"/>
      <c r="B232" s="28"/>
      <c r="C232" s="32"/>
      <c r="D232" s="31"/>
      <c r="E232" s="31"/>
      <c r="F232" s="31"/>
      <c r="G232" s="31"/>
      <c r="H232" s="31"/>
      <c r="I232" s="31"/>
      <c r="J232" s="31"/>
      <c r="K232" s="31"/>
    </row>
    <row r="233" spans="1:11" ht="23.1" customHeight="1" x14ac:dyDescent="0.25">
      <c r="A233" s="28"/>
      <c r="B233" s="28"/>
      <c r="C233" s="32"/>
      <c r="D233" s="31"/>
      <c r="E233" s="31"/>
      <c r="F233" s="31"/>
      <c r="G233" s="31"/>
      <c r="H233" s="31"/>
      <c r="I233" s="31"/>
      <c r="J233" s="31"/>
      <c r="K233" s="31"/>
    </row>
    <row r="234" spans="1:11" ht="23.1" customHeight="1" x14ac:dyDescent="0.25">
      <c r="A234" s="28"/>
      <c r="B234" s="28"/>
      <c r="C234" s="32"/>
      <c r="D234" s="31"/>
      <c r="E234" s="31"/>
      <c r="F234" s="31"/>
      <c r="G234" s="31"/>
      <c r="H234" s="31"/>
      <c r="I234" s="31"/>
      <c r="J234" s="31"/>
      <c r="K234" s="31"/>
    </row>
    <row r="235" spans="1:11" ht="23.1" customHeight="1" x14ac:dyDescent="0.25">
      <c r="A235" s="28"/>
      <c r="B235" s="28"/>
      <c r="C235" s="32"/>
      <c r="D235" s="31"/>
      <c r="E235" s="31"/>
      <c r="F235" s="31"/>
      <c r="G235" s="31"/>
      <c r="H235" s="31"/>
      <c r="I235" s="31"/>
      <c r="J235" s="31"/>
      <c r="K235" s="31"/>
    </row>
    <row r="236" spans="1:11" ht="23.1" customHeight="1" x14ac:dyDescent="0.25">
      <c r="A236" s="28"/>
      <c r="B236" s="28"/>
      <c r="C236" s="32"/>
      <c r="D236" s="31"/>
      <c r="E236" s="31"/>
      <c r="F236" s="31"/>
      <c r="G236" s="31"/>
      <c r="H236" s="31"/>
      <c r="I236" s="31"/>
      <c r="J236" s="31"/>
      <c r="K236" s="31"/>
    </row>
    <row r="237" spans="1:11" ht="23.1" customHeight="1" x14ac:dyDescent="0.25">
      <c r="A237" s="28"/>
      <c r="B237" s="28"/>
      <c r="C237" s="32"/>
      <c r="D237" s="31"/>
      <c r="E237" s="31"/>
      <c r="F237" s="31"/>
      <c r="G237" s="31"/>
      <c r="H237" s="31"/>
      <c r="I237" s="31"/>
      <c r="J237" s="31"/>
      <c r="K237" s="31"/>
    </row>
    <row r="238" spans="1:11" ht="23.1" customHeight="1" x14ac:dyDescent="0.25">
      <c r="A238" s="28"/>
      <c r="B238" s="28"/>
      <c r="C238" s="32"/>
      <c r="D238" s="31"/>
      <c r="E238" s="31"/>
      <c r="F238" s="31"/>
      <c r="G238" s="31"/>
      <c r="H238" s="31"/>
      <c r="I238" s="31"/>
      <c r="J238" s="31"/>
      <c r="K238" s="31"/>
    </row>
    <row r="239" spans="1:11" ht="23.1" customHeight="1" x14ac:dyDescent="0.25">
      <c r="A239" s="28"/>
      <c r="B239" s="28"/>
      <c r="C239" s="32"/>
      <c r="D239" s="31"/>
      <c r="E239" s="31"/>
      <c r="F239" s="31"/>
      <c r="G239" s="31"/>
      <c r="H239" s="31"/>
      <c r="I239" s="31"/>
      <c r="J239" s="31"/>
      <c r="K239" s="31"/>
    </row>
    <row r="240" spans="1:11" ht="23.1" customHeight="1" x14ac:dyDescent="0.25">
      <c r="A240" s="28"/>
      <c r="B240" s="28"/>
      <c r="C240" s="32"/>
      <c r="D240" s="31"/>
      <c r="E240" s="31"/>
      <c r="F240" s="31"/>
      <c r="G240" s="31"/>
      <c r="H240" s="31"/>
      <c r="I240" s="31"/>
      <c r="J240" s="31"/>
      <c r="K240" s="31"/>
    </row>
    <row r="241" spans="1:11" ht="23.1" customHeight="1" x14ac:dyDescent="0.25">
      <c r="A241" s="28"/>
      <c r="B241" s="28"/>
      <c r="C241" s="32"/>
      <c r="D241" s="31"/>
      <c r="E241" s="31"/>
      <c r="F241" s="31"/>
      <c r="G241" s="31"/>
      <c r="H241" s="31"/>
      <c r="I241" s="31"/>
      <c r="J241" s="31"/>
      <c r="K241" s="31"/>
    </row>
    <row r="242" spans="1:11" ht="23.1" customHeight="1" x14ac:dyDescent="0.25">
      <c r="A242" s="28"/>
      <c r="B242" s="28"/>
      <c r="C242" s="32"/>
      <c r="D242" s="31"/>
      <c r="E242" s="31"/>
      <c r="F242" s="31"/>
      <c r="G242" s="31"/>
      <c r="H242" s="31"/>
      <c r="I242" s="31"/>
      <c r="J242" s="31"/>
      <c r="K242" s="31"/>
    </row>
    <row r="243" spans="1:11" ht="23.1" customHeight="1" x14ac:dyDescent="0.25">
      <c r="A243" s="28"/>
      <c r="B243" s="28"/>
      <c r="C243" s="32"/>
      <c r="D243" s="31"/>
      <c r="E243" s="31"/>
      <c r="F243" s="31"/>
      <c r="G243" s="31"/>
      <c r="H243" s="31"/>
      <c r="I243" s="31"/>
      <c r="J243" s="31"/>
      <c r="K243" s="31"/>
    </row>
    <row r="244" spans="1:11" ht="23.1" customHeight="1" x14ac:dyDescent="0.25">
      <c r="A244" s="28"/>
      <c r="B244" s="28"/>
      <c r="C244" s="32"/>
      <c r="D244" s="31"/>
      <c r="E244" s="31"/>
      <c r="F244" s="31"/>
      <c r="G244" s="31"/>
      <c r="H244" s="31"/>
      <c r="I244" s="31"/>
      <c r="J244" s="31"/>
      <c r="K244" s="31"/>
    </row>
    <row r="245" spans="1:11" ht="23.1" customHeight="1" x14ac:dyDescent="0.25">
      <c r="A245" s="28"/>
      <c r="B245" s="28"/>
      <c r="C245" s="32"/>
      <c r="D245" s="31"/>
      <c r="E245" s="31"/>
      <c r="F245" s="31"/>
      <c r="G245" s="31"/>
      <c r="H245" s="31"/>
      <c r="I245" s="31"/>
      <c r="J245" s="31"/>
      <c r="K245" s="31"/>
    </row>
    <row r="246" spans="1:11" ht="23.1" customHeight="1" x14ac:dyDescent="0.25">
      <c r="A246" s="28"/>
      <c r="B246" s="28"/>
      <c r="C246" s="32"/>
      <c r="D246" s="31"/>
      <c r="E246" s="31"/>
      <c r="F246" s="31"/>
      <c r="G246" s="31"/>
      <c r="H246" s="31"/>
      <c r="I246" s="31"/>
      <c r="J246" s="31"/>
      <c r="K246" s="31"/>
    </row>
    <row r="247" spans="1:11" ht="23.1" customHeight="1" x14ac:dyDescent="0.25">
      <c r="A247" s="28"/>
      <c r="B247" s="28"/>
      <c r="C247" s="32"/>
      <c r="D247" s="31"/>
      <c r="E247" s="31"/>
      <c r="F247" s="31"/>
      <c r="G247" s="31"/>
      <c r="H247" s="31"/>
      <c r="I247" s="31"/>
      <c r="J247" s="31"/>
      <c r="K247" s="31"/>
    </row>
    <row r="248" spans="1:11" ht="23.1" customHeight="1" x14ac:dyDescent="0.25">
      <c r="C248" s="32"/>
      <c r="D248" s="31"/>
      <c r="E248" s="31"/>
      <c r="F248" s="31"/>
      <c r="G248" s="31"/>
      <c r="H248" s="31"/>
      <c r="I248" s="31"/>
      <c r="J248" s="31"/>
      <c r="K248" s="31"/>
    </row>
    <row r="249" spans="1:11" ht="23.1" customHeight="1" x14ac:dyDescent="0.25">
      <c r="C249" s="32"/>
      <c r="D249" s="31"/>
      <c r="E249" s="31"/>
      <c r="F249" s="31"/>
      <c r="G249" s="31"/>
      <c r="H249" s="31"/>
      <c r="I249" s="31"/>
      <c r="J249" s="31"/>
      <c r="K249" s="31"/>
    </row>
    <row r="250" spans="1:11" ht="23.1" customHeight="1" x14ac:dyDescent="0.25">
      <c r="A250" s="28"/>
      <c r="B250" s="28"/>
      <c r="C250" s="32"/>
      <c r="D250" s="31"/>
      <c r="E250" s="31"/>
      <c r="F250" s="31"/>
      <c r="G250" s="31"/>
      <c r="H250" s="31"/>
      <c r="I250" s="31"/>
      <c r="J250" s="31"/>
      <c r="K250" s="31"/>
    </row>
    <row r="251" spans="1:11" ht="23.1" customHeight="1" x14ac:dyDescent="0.25">
      <c r="A251" s="28"/>
      <c r="B251" s="28"/>
      <c r="C251" s="32"/>
      <c r="D251" s="31"/>
      <c r="E251" s="31"/>
      <c r="F251" s="31"/>
      <c r="G251" s="31"/>
      <c r="H251" s="31"/>
      <c r="I251" s="31"/>
      <c r="J251" s="31"/>
      <c r="K251" s="31"/>
    </row>
    <row r="252" spans="1:11" ht="23.1" customHeight="1" x14ac:dyDescent="0.25">
      <c r="A252" s="28"/>
      <c r="B252" s="28"/>
      <c r="C252" s="32"/>
      <c r="D252" s="31"/>
      <c r="E252" s="31"/>
      <c r="F252" s="31"/>
      <c r="G252" s="31"/>
      <c r="H252" s="31"/>
      <c r="I252" s="31"/>
      <c r="J252" s="31"/>
      <c r="K252" s="31"/>
    </row>
    <row r="253" spans="1:11" ht="23.1" customHeight="1" x14ac:dyDescent="0.25">
      <c r="A253" s="28"/>
      <c r="B253" s="28"/>
      <c r="C253" s="32"/>
      <c r="D253" s="31"/>
      <c r="E253" s="31"/>
      <c r="F253" s="31"/>
      <c r="G253" s="31"/>
      <c r="H253" s="31"/>
      <c r="I253" s="31"/>
      <c r="J253" s="31"/>
      <c r="K253" s="31"/>
    </row>
    <row r="254" spans="1:11" ht="23.1" customHeight="1" x14ac:dyDescent="0.25">
      <c r="A254" s="28"/>
      <c r="B254" s="28"/>
      <c r="C254" s="32"/>
      <c r="D254" s="31"/>
      <c r="E254" s="31"/>
      <c r="F254" s="31"/>
      <c r="G254" s="31"/>
      <c r="H254" s="31"/>
      <c r="I254" s="31"/>
      <c r="J254" s="31"/>
      <c r="K254" s="31"/>
    </row>
    <row r="255" spans="1:11" ht="23.1" customHeight="1" x14ac:dyDescent="0.25">
      <c r="A255" s="28"/>
      <c r="B255" s="28"/>
      <c r="C255" s="32"/>
      <c r="D255" s="31"/>
      <c r="E255" s="31"/>
      <c r="F255" s="31"/>
      <c r="G255" s="31"/>
      <c r="H255" s="31"/>
      <c r="I255" s="31"/>
      <c r="J255" s="31"/>
      <c r="K255" s="31"/>
    </row>
    <row r="256" spans="1:11" ht="23.1" customHeight="1" x14ac:dyDescent="0.25">
      <c r="A256" s="28"/>
      <c r="B256" s="28"/>
      <c r="C256" s="32"/>
      <c r="D256" s="31"/>
      <c r="E256" s="31"/>
      <c r="F256" s="31"/>
      <c r="G256" s="31"/>
      <c r="H256" s="31"/>
      <c r="I256" s="31"/>
      <c r="J256" s="31"/>
      <c r="K256" s="31"/>
    </row>
    <row r="257" spans="1:11" ht="23.1" customHeight="1" x14ac:dyDescent="0.25">
      <c r="A257" s="28"/>
      <c r="B257" s="28"/>
      <c r="C257" s="32"/>
      <c r="D257" s="31"/>
      <c r="E257" s="31"/>
      <c r="F257" s="31"/>
      <c r="G257" s="31"/>
      <c r="H257" s="31"/>
      <c r="I257" s="31"/>
      <c r="J257" s="31"/>
      <c r="K257" s="31"/>
    </row>
    <row r="258" spans="1:11" ht="23.1" customHeight="1" x14ac:dyDescent="0.25">
      <c r="A258" s="28"/>
      <c r="B258" s="28"/>
      <c r="C258" s="32"/>
      <c r="D258" s="31"/>
      <c r="E258" s="31"/>
      <c r="F258" s="31"/>
      <c r="G258" s="31"/>
      <c r="H258" s="31"/>
      <c r="I258" s="31"/>
      <c r="J258" s="31"/>
      <c r="K258" s="31"/>
    </row>
    <row r="259" spans="1:11" ht="23.1" customHeight="1" x14ac:dyDescent="0.25">
      <c r="A259" s="28"/>
      <c r="B259" s="28"/>
      <c r="C259" s="32"/>
      <c r="D259" s="31"/>
      <c r="E259" s="31"/>
      <c r="F259" s="31"/>
      <c r="G259" s="31"/>
      <c r="H259" s="31"/>
      <c r="I259" s="31"/>
      <c r="J259" s="31"/>
      <c r="K259" s="31"/>
    </row>
    <row r="260" spans="1:11" ht="23.1" customHeight="1" x14ac:dyDescent="0.25">
      <c r="A260" s="28"/>
      <c r="B260" s="28"/>
      <c r="C260" s="32"/>
      <c r="D260" s="31"/>
      <c r="E260" s="31"/>
      <c r="F260" s="31"/>
      <c r="G260" s="31"/>
      <c r="H260" s="31"/>
      <c r="I260" s="31"/>
      <c r="J260" s="31"/>
      <c r="K260" s="31"/>
    </row>
    <row r="261" spans="1:11" ht="23.1" customHeight="1" x14ac:dyDescent="0.25">
      <c r="A261" s="28"/>
      <c r="B261" s="28"/>
      <c r="C261" s="32"/>
      <c r="D261" s="31"/>
      <c r="E261" s="31"/>
      <c r="F261" s="31"/>
      <c r="G261" s="31"/>
      <c r="H261" s="31"/>
      <c r="I261" s="31"/>
      <c r="J261" s="31"/>
      <c r="K261" s="31"/>
    </row>
    <row r="262" spans="1:11" ht="23.1" customHeight="1" x14ac:dyDescent="0.25">
      <c r="A262" s="28"/>
      <c r="B262" s="28"/>
      <c r="C262" s="32"/>
      <c r="D262" s="31"/>
      <c r="E262" s="31"/>
      <c r="F262" s="31"/>
      <c r="G262" s="31"/>
      <c r="H262" s="31"/>
      <c r="I262" s="31"/>
      <c r="J262" s="31"/>
      <c r="K262" s="31"/>
    </row>
    <row r="263" spans="1:11" ht="23.1" customHeight="1" x14ac:dyDescent="0.25">
      <c r="A263" s="28"/>
      <c r="B263" s="28"/>
      <c r="C263" s="32"/>
      <c r="D263" s="31"/>
      <c r="E263" s="31"/>
      <c r="F263" s="31"/>
      <c r="G263" s="31"/>
      <c r="H263" s="31"/>
      <c r="I263" s="31"/>
      <c r="J263" s="31"/>
      <c r="K263" s="31"/>
    </row>
    <row r="264" spans="1:11" ht="23.1" customHeight="1" x14ac:dyDescent="0.25">
      <c r="A264" s="28"/>
      <c r="B264" s="28"/>
      <c r="C264" s="32"/>
      <c r="D264" s="31"/>
      <c r="E264" s="31"/>
      <c r="F264" s="31"/>
      <c r="G264" s="31"/>
      <c r="H264" s="31"/>
      <c r="I264" s="31"/>
      <c r="J264" s="31"/>
      <c r="K264" s="31"/>
    </row>
    <row r="265" spans="1:11" ht="23.1" customHeight="1" x14ac:dyDescent="0.25">
      <c r="A265" s="28"/>
      <c r="B265" s="28"/>
      <c r="C265" s="32"/>
      <c r="D265" s="31"/>
      <c r="E265" s="31"/>
      <c r="F265" s="31"/>
      <c r="G265" s="31"/>
      <c r="H265" s="31"/>
      <c r="I265" s="31"/>
      <c r="J265" s="31"/>
      <c r="K265" s="31"/>
    </row>
    <row r="266" spans="1:11" ht="23.1" customHeight="1" x14ac:dyDescent="0.25">
      <c r="A266" s="28"/>
      <c r="B266" s="28"/>
      <c r="C266" s="32"/>
      <c r="D266" s="31"/>
      <c r="E266" s="31"/>
      <c r="F266" s="31"/>
      <c r="G266" s="31"/>
      <c r="H266" s="31"/>
      <c r="I266" s="31"/>
      <c r="J266" s="31"/>
      <c r="K266" s="31"/>
    </row>
    <row r="267" spans="1:11" ht="23.1" customHeight="1" x14ac:dyDescent="0.25">
      <c r="A267" s="28"/>
      <c r="B267" s="28"/>
      <c r="C267" s="32"/>
      <c r="D267" s="31"/>
      <c r="E267" s="31"/>
      <c r="F267" s="31"/>
      <c r="G267" s="31"/>
      <c r="H267" s="31"/>
      <c r="I267" s="31"/>
      <c r="J267" s="31"/>
      <c r="K267" s="31"/>
    </row>
    <row r="268" spans="1:11" ht="23.1" customHeight="1" x14ac:dyDescent="0.25">
      <c r="A268" s="28"/>
      <c r="B268" s="28"/>
      <c r="C268" s="32"/>
      <c r="D268" s="31"/>
      <c r="E268" s="31"/>
      <c r="F268" s="31"/>
      <c r="G268" s="31"/>
      <c r="H268" s="31"/>
      <c r="I268" s="31"/>
      <c r="J268" s="31"/>
      <c r="K268" s="31"/>
    </row>
    <row r="269" spans="1:11" ht="23.1" customHeight="1" x14ac:dyDescent="0.25">
      <c r="A269" s="28"/>
      <c r="B269" s="28"/>
      <c r="C269" s="32"/>
      <c r="D269" s="31"/>
      <c r="E269" s="31"/>
      <c r="F269" s="31"/>
      <c r="G269" s="31"/>
      <c r="H269" s="31"/>
      <c r="I269" s="31"/>
      <c r="J269" s="31"/>
      <c r="K269" s="31"/>
    </row>
    <row r="270" spans="1:11" ht="23.1" customHeight="1" x14ac:dyDescent="0.25">
      <c r="A270" s="28"/>
      <c r="B270" s="28"/>
      <c r="C270" s="32"/>
      <c r="D270" s="31"/>
      <c r="E270" s="31"/>
      <c r="F270" s="31"/>
      <c r="G270" s="31"/>
      <c r="H270" s="31"/>
      <c r="I270" s="31"/>
      <c r="J270" s="31"/>
      <c r="K270" s="31"/>
    </row>
    <row r="271" spans="1:11" ht="23.1" customHeight="1" x14ac:dyDescent="0.25">
      <c r="A271" s="28"/>
      <c r="B271" s="28"/>
      <c r="C271" s="32"/>
      <c r="D271" s="31"/>
      <c r="E271" s="31"/>
      <c r="F271" s="31"/>
      <c r="G271" s="31"/>
      <c r="H271" s="31"/>
      <c r="I271" s="31"/>
      <c r="J271" s="31"/>
      <c r="K271" s="31"/>
    </row>
    <row r="272" spans="1:11" ht="23.1" customHeight="1" x14ac:dyDescent="0.25">
      <c r="A272" s="28"/>
      <c r="B272" s="28"/>
      <c r="C272" s="32"/>
      <c r="D272" s="31"/>
      <c r="E272" s="31"/>
      <c r="F272" s="31"/>
      <c r="G272" s="31"/>
      <c r="H272" s="31"/>
      <c r="I272" s="31"/>
      <c r="J272" s="31"/>
      <c r="K272" s="31"/>
    </row>
    <row r="273" spans="1:11" ht="23.1" customHeight="1" x14ac:dyDescent="0.25">
      <c r="A273" s="28"/>
      <c r="B273" s="28"/>
      <c r="C273" s="32"/>
      <c r="D273" s="31"/>
      <c r="E273" s="31"/>
      <c r="F273" s="31"/>
      <c r="G273" s="31"/>
      <c r="H273" s="31"/>
      <c r="I273" s="31"/>
      <c r="J273" s="31"/>
      <c r="K273" s="31"/>
    </row>
    <row r="274" spans="1:11" ht="23.1" customHeight="1" x14ac:dyDescent="0.25">
      <c r="A274" s="28"/>
      <c r="B274" s="28"/>
      <c r="C274" s="32"/>
      <c r="D274" s="31"/>
      <c r="E274" s="31"/>
      <c r="F274" s="31"/>
      <c r="G274" s="31"/>
      <c r="H274" s="31"/>
      <c r="I274" s="31"/>
      <c r="J274" s="31"/>
      <c r="K274" s="31"/>
    </row>
    <row r="275" spans="1:11" ht="23.1" customHeight="1" x14ac:dyDescent="0.25">
      <c r="C275" s="32"/>
      <c r="D275" s="31"/>
      <c r="E275" s="31"/>
      <c r="F275" s="31"/>
      <c r="G275" s="31"/>
      <c r="H275" s="31"/>
      <c r="I275" s="31"/>
      <c r="J275" s="31"/>
      <c r="K275" s="31"/>
    </row>
    <row r="276" spans="1:11" ht="23.1" customHeight="1" x14ac:dyDescent="0.25">
      <c r="C276" s="32"/>
      <c r="D276" s="31"/>
      <c r="E276" s="31"/>
      <c r="F276" s="31"/>
      <c r="G276" s="31"/>
      <c r="H276" s="31"/>
      <c r="I276" s="31"/>
      <c r="J276" s="31"/>
      <c r="K276" s="31"/>
    </row>
    <row r="277" spans="1:11" ht="23.1" customHeight="1" x14ac:dyDescent="0.25">
      <c r="C277" s="32"/>
      <c r="D277" s="31"/>
      <c r="E277" s="31"/>
      <c r="F277" s="31"/>
      <c r="G277" s="31"/>
      <c r="H277" s="31"/>
      <c r="I277" s="31"/>
      <c r="J277" s="31"/>
      <c r="K277" s="31"/>
    </row>
    <row r="278" spans="1:11" ht="23.1" customHeight="1" x14ac:dyDescent="0.25">
      <c r="C278" s="32"/>
      <c r="D278" s="31"/>
      <c r="E278" s="31"/>
      <c r="F278" s="31"/>
      <c r="G278" s="31"/>
      <c r="H278" s="31"/>
      <c r="I278" s="31"/>
      <c r="J278" s="31"/>
      <c r="K278" s="31"/>
    </row>
    <row r="279" spans="1:11" ht="23.1" customHeight="1" x14ac:dyDescent="0.25">
      <c r="C279" s="32"/>
      <c r="D279" s="31"/>
      <c r="E279" s="31"/>
      <c r="F279" s="31"/>
      <c r="G279" s="31"/>
      <c r="H279" s="31"/>
      <c r="I279" s="31"/>
      <c r="J279" s="31"/>
      <c r="K279" s="31"/>
    </row>
    <row r="280" spans="1:11" ht="23.1" customHeight="1" x14ac:dyDescent="0.25">
      <c r="C280" s="32"/>
      <c r="D280" s="31"/>
      <c r="E280" s="31"/>
      <c r="F280" s="31"/>
      <c r="G280" s="31"/>
      <c r="H280" s="31"/>
      <c r="I280" s="31"/>
      <c r="J280" s="31"/>
      <c r="K280" s="31"/>
    </row>
    <row r="281" spans="1:11" ht="23.1" customHeight="1" x14ac:dyDescent="0.25">
      <c r="C281" s="32"/>
      <c r="D281" s="31"/>
      <c r="E281" s="31"/>
      <c r="F281" s="31"/>
      <c r="G281" s="31"/>
      <c r="H281" s="31"/>
      <c r="I281" s="31"/>
      <c r="J281" s="31"/>
      <c r="K281" s="31"/>
    </row>
    <row r="282" spans="1:11" ht="23.1" customHeight="1" x14ac:dyDescent="0.25">
      <c r="C282" s="32"/>
      <c r="D282" s="31"/>
      <c r="E282" s="31"/>
      <c r="F282" s="31"/>
      <c r="G282" s="31"/>
      <c r="H282" s="31"/>
      <c r="I282" s="31"/>
      <c r="J282" s="31"/>
      <c r="K282" s="31"/>
    </row>
    <row r="283" spans="1:11" ht="23.1" customHeight="1" x14ac:dyDescent="0.25">
      <c r="C283" s="32"/>
      <c r="D283" s="31"/>
      <c r="E283" s="31"/>
      <c r="F283" s="31"/>
      <c r="G283" s="31"/>
      <c r="H283" s="31"/>
      <c r="I283" s="31"/>
      <c r="J283" s="31"/>
      <c r="K283" s="31"/>
    </row>
    <row r="284" spans="1:11" ht="23.1" customHeight="1" x14ac:dyDescent="0.25">
      <c r="C284" s="32"/>
      <c r="D284" s="31"/>
      <c r="E284" s="31"/>
      <c r="F284" s="31"/>
      <c r="G284" s="31"/>
      <c r="H284" s="31"/>
      <c r="I284" s="31"/>
      <c r="J284" s="31"/>
      <c r="K284" s="31"/>
    </row>
    <row r="285" spans="1:11" ht="23.1" customHeight="1" x14ac:dyDescent="0.25">
      <c r="A285" s="28"/>
      <c r="B285" s="28"/>
      <c r="C285" s="32"/>
      <c r="D285" s="31"/>
      <c r="E285" s="31"/>
      <c r="F285" s="31"/>
      <c r="G285" s="31"/>
      <c r="H285" s="31"/>
      <c r="I285" s="31"/>
      <c r="J285" s="31"/>
      <c r="K285" s="31"/>
    </row>
    <row r="286" spans="1:11" ht="23.1" customHeight="1" x14ac:dyDescent="0.25">
      <c r="A286" s="28"/>
      <c r="B286" s="28"/>
    </row>
    <row r="287" spans="1:11" ht="23.1" customHeight="1" x14ac:dyDescent="0.25">
      <c r="A287" s="28"/>
      <c r="B287" s="28"/>
    </row>
  </sheetData>
  <mergeCells count="84">
    <mergeCell ref="C71:J71"/>
    <mergeCell ref="C66:J66"/>
    <mergeCell ref="A67:A70"/>
    <mergeCell ref="B67:B70"/>
    <mergeCell ref="C68:G68"/>
    <mergeCell ref="C69:G69"/>
    <mergeCell ref="C70:G70"/>
    <mergeCell ref="A62:A65"/>
    <mergeCell ref="B62:B65"/>
    <mergeCell ref="C63:G63"/>
    <mergeCell ref="C64:G64"/>
    <mergeCell ref="C65:G65"/>
    <mergeCell ref="C61:J61"/>
    <mergeCell ref="C73:J73"/>
    <mergeCell ref="C31:J31"/>
    <mergeCell ref="A57:A60"/>
    <mergeCell ref="B57:B60"/>
    <mergeCell ref="C58:G58"/>
    <mergeCell ref="C59:G59"/>
    <mergeCell ref="C60:G60"/>
    <mergeCell ref="C56:J56"/>
    <mergeCell ref="C51:J51"/>
    <mergeCell ref="A52:A55"/>
    <mergeCell ref="B52:B55"/>
    <mergeCell ref="C53:G53"/>
    <mergeCell ref="C54:G54"/>
    <mergeCell ref="C55:G55"/>
    <mergeCell ref="C46:J46"/>
    <mergeCell ref="A47:A50"/>
    <mergeCell ref="B47:B50"/>
    <mergeCell ref="C48:G48"/>
    <mergeCell ref="C49:G49"/>
    <mergeCell ref="C50:G50"/>
    <mergeCell ref="C41:J41"/>
    <mergeCell ref="A42:A45"/>
    <mergeCell ref="B42:B45"/>
    <mergeCell ref="C43:G43"/>
    <mergeCell ref="C44:G44"/>
    <mergeCell ref="C45:G45"/>
    <mergeCell ref="C36:J36"/>
    <mergeCell ref="A37:A40"/>
    <mergeCell ref="B37:B40"/>
    <mergeCell ref="C38:G38"/>
    <mergeCell ref="C39:G39"/>
    <mergeCell ref="C40:G40"/>
    <mergeCell ref="A27:A30"/>
    <mergeCell ref="B27:B30"/>
    <mergeCell ref="C28:G28"/>
    <mergeCell ref="C29:G29"/>
    <mergeCell ref="C30:G30"/>
    <mergeCell ref="A32:A35"/>
    <mergeCell ref="B32:B35"/>
    <mergeCell ref="C33:G33"/>
    <mergeCell ref="C34:G34"/>
    <mergeCell ref="C35:G35"/>
    <mergeCell ref="C23:G23"/>
    <mergeCell ref="C24:G24"/>
    <mergeCell ref="C25:G25"/>
    <mergeCell ref="A22:A25"/>
    <mergeCell ref="B22:B25"/>
    <mergeCell ref="C21:J21"/>
    <mergeCell ref="C13:G13"/>
    <mergeCell ref="C14:G14"/>
    <mergeCell ref="C15:G15"/>
    <mergeCell ref="C16:J16"/>
    <mergeCell ref="C18:G18"/>
    <mergeCell ref="C19:G19"/>
    <mergeCell ref="C20:G20"/>
    <mergeCell ref="A12:A15"/>
    <mergeCell ref="B12:B15"/>
    <mergeCell ref="A17:A21"/>
    <mergeCell ref="B17:B21"/>
    <mergeCell ref="A7:A11"/>
    <mergeCell ref="B7:B11"/>
    <mergeCell ref="C8:G8"/>
    <mergeCell ref="C9:G9"/>
    <mergeCell ref="C10:G10"/>
    <mergeCell ref="C11:J11"/>
    <mergeCell ref="A2:A6"/>
    <mergeCell ref="B2:B6"/>
    <mergeCell ref="C3:G3"/>
    <mergeCell ref="C4:G4"/>
    <mergeCell ref="C5:G5"/>
    <mergeCell ref="C6:J6"/>
  </mergeCells>
  <pageMargins left="0.7" right="0.7" top="0.75" bottom="0.75" header="0.3" footer="0.3"/>
  <pageSetup scale="36" fitToHeight="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BID TAB ESTIMATE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Wagner</dc:creator>
  <cp:lastModifiedBy>Kristen Lindzy</cp:lastModifiedBy>
  <cp:lastPrinted>2025-04-11T14:36:36Z</cp:lastPrinted>
  <dcterms:created xsi:type="dcterms:W3CDTF">2023-02-02T20:01:34Z</dcterms:created>
  <dcterms:modified xsi:type="dcterms:W3CDTF">2025-04-11T17:15:45Z</dcterms:modified>
</cp:coreProperties>
</file>